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Доходы" sheetId="2" r:id="rId1"/>
    <sheet name="Расходы" sheetId="3" r:id="rId2"/>
  </sheets>
  <externalReferences>
    <externalReference r:id="rId3"/>
  </externalReferences>
  <definedNames>
    <definedName name="_xlnm.Print_Area" localSheetId="0">Доходы!$A$1:$G$56</definedName>
    <definedName name="_xlnm.Print_Area" localSheetId="1">Расходы!$A$1:$F$68</definedName>
  </definedNames>
  <calcPr calcId="124519"/>
</workbook>
</file>

<file path=xl/calcChain.xml><?xml version="1.0" encoding="utf-8"?>
<calcChain xmlns="http://schemas.openxmlformats.org/spreadsheetml/2006/main">
  <c r="E27" i="2"/>
  <c r="E30" i="3" l="1"/>
  <c r="F30"/>
  <c r="E28" l="1"/>
  <c r="G54" i="2"/>
  <c r="F54"/>
  <c r="E54"/>
  <c r="G35"/>
  <c r="F35"/>
  <c r="E35"/>
  <c r="E60" s="1"/>
  <c r="G31"/>
  <c r="F31"/>
  <c r="E31"/>
  <c r="F25"/>
  <c r="G25" s="1"/>
  <c r="F24"/>
  <c r="G24" s="1"/>
  <c r="F23"/>
  <c r="G23" s="1"/>
  <c r="G22"/>
  <c r="E20"/>
  <c r="E56" s="1"/>
  <c r="D69" i="3" s="1"/>
  <c r="G19" i="2"/>
  <c r="F19"/>
  <c r="G18"/>
  <c r="F18"/>
  <c r="G17"/>
  <c r="F17"/>
  <c r="G16"/>
  <c r="F16"/>
  <c r="G15"/>
  <c r="F15"/>
  <c r="F14"/>
  <c r="F27" s="1"/>
  <c r="F66" i="3"/>
  <c r="E66"/>
  <c r="D66"/>
  <c r="D65"/>
  <c r="D63" s="1"/>
  <c r="F64"/>
  <c r="F63" s="1"/>
  <c r="E64"/>
  <c r="E63" s="1"/>
  <c r="D64"/>
  <c r="E61"/>
  <c r="D61"/>
  <c r="F61"/>
  <c r="F60"/>
  <c r="E60"/>
  <c r="D60"/>
  <c r="F59"/>
  <c r="E59"/>
  <c r="D59"/>
  <c r="D58" s="1"/>
  <c r="F57"/>
  <c r="E57"/>
  <c r="D57"/>
  <c r="F55"/>
  <c r="E55"/>
  <c r="D55"/>
  <c r="D54" s="1"/>
  <c r="E54"/>
  <c r="F53"/>
  <c r="E53"/>
  <c r="D53"/>
  <c r="D48" s="1"/>
  <c r="F52"/>
  <c r="E52"/>
  <c r="D52"/>
  <c r="F51"/>
  <c r="F48" s="1"/>
  <c r="E51"/>
  <c r="D51"/>
  <c r="F49"/>
  <c r="E49"/>
  <c r="E48" s="1"/>
  <c r="D49"/>
  <c r="F46"/>
  <c r="E46"/>
  <c r="E45" s="1"/>
  <c r="D46"/>
  <c r="F45"/>
  <c r="D45"/>
  <c r="F44"/>
  <c r="E44"/>
  <c r="D44"/>
  <c r="F43"/>
  <c r="E43"/>
  <c r="D43"/>
  <c r="F40"/>
  <c r="F39" s="1"/>
  <c r="E40"/>
  <c r="E39" s="1"/>
  <c r="D40"/>
  <c r="D39" s="1"/>
  <c r="E34"/>
  <c r="F34"/>
  <c r="D34"/>
  <c r="F29"/>
  <c r="F28" s="1"/>
  <c r="E29"/>
  <c r="D29"/>
  <c r="D28" s="1"/>
  <c r="F26"/>
  <c r="E26"/>
  <c r="E23" s="1"/>
  <c r="D26"/>
  <c r="F25"/>
  <c r="F23" s="1"/>
  <c r="E25"/>
  <c r="D25"/>
  <c r="D23" s="1"/>
  <c r="F19"/>
  <c r="E19"/>
  <c r="D19"/>
  <c r="F17"/>
  <c r="E17"/>
  <c r="D17"/>
  <c r="F16"/>
  <c r="E16"/>
  <c r="D16"/>
  <c r="F15"/>
  <c r="E15"/>
  <c r="D15"/>
  <c r="F14"/>
  <c r="E14"/>
  <c r="D14"/>
  <c r="D13"/>
  <c r="F13" s="1"/>
  <c r="F12" s="1"/>
  <c r="G14" i="2" l="1"/>
  <c r="G27" s="1"/>
  <c r="F54" i="3"/>
  <c r="F67" s="1"/>
  <c r="E58"/>
  <c r="F58"/>
  <c r="F20" i="2"/>
  <c r="F56" s="1"/>
  <c r="E69" i="3" s="1"/>
  <c r="E61" i="2"/>
  <c r="E59"/>
  <c r="G20"/>
  <c r="D12" i="3"/>
  <c r="D67" s="1"/>
  <c r="D70" s="1"/>
  <c r="E13"/>
  <c r="E12" s="1"/>
  <c r="E67" s="1"/>
  <c r="G56" i="2" l="1"/>
  <c r="F69" i="3" s="1"/>
  <c r="F70" s="1"/>
  <c r="E70"/>
</calcChain>
</file>

<file path=xl/sharedStrings.xml><?xml version="1.0" encoding="utf-8"?>
<sst xmlns="http://schemas.openxmlformats.org/spreadsheetml/2006/main" count="256" uniqueCount="158">
  <si>
    <t>Наименование</t>
  </si>
  <si>
    <t>2019 г</t>
  </si>
  <si>
    <t>2020 г</t>
  </si>
  <si>
    <t>2</t>
  </si>
  <si>
    <t xml:space="preserve"> </t>
  </si>
  <si>
    <t>01</t>
  </si>
  <si>
    <t>02</t>
  </si>
  <si>
    <t>03</t>
  </si>
  <si>
    <t>04</t>
  </si>
  <si>
    <t>Составление (изменение и дополнение) списков кандидатов в присяжные заседатели</t>
  </si>
  <si>
    <t>05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</si>
  <si>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</si>
  <si>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</si>
  <si>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</si>
  <si>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</si>
  <si>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</si>
  <si>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</si>
  <si>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</si>
  <si>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</si>
  <si>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Сельское хозяйство и рыболовство</t>
  </si>
  <si>
    <t>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</si>
  <si>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</si>
  <si>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</si>
  <si>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</si>
  <si>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</si>
  <si>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</si>
  <si>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</si>
  <si>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</si>
  <si>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</si>
  <si>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</si>
  <si>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</si>
  <si>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12</t>
  </si>
  <si>
    <t>14</t>
  </si>
  <si>
    <t>Прочие межбюджетные трансферты</t>
  </si>
  <si>
    <t xml:space="preserve">к решению Собрания депутатов МР "Ботлихский район" </t>
  </si>
  <si>
    <t>Объем поступлений доходов районного бюджета</t>
  </si>
  <si>
    <t>№ п/п</t>
  </si>
  <si>
    <t>Код по КБК</t>
  </si>
  <si>
    <t>Наименование доходов</t>
  </si>
  <si>
    <t>Сумма</t>
  </si>
  <si>
    <t>182 101 02000 01 0000 110</t>
  </si>
  <si>
    <t xml:space="preserve">Налог на доходы физических лиц </t>
  </si>
  <si>
    <t>182 105 02000 02 0000 110</t>
  </si>
  <si>
    <t>Единый налог на вмененный доход для отдельных видов деят.</t>
  </si>
  <si>
    <t>182 105 03000 01 0000 110</t>
  </si>
  <si>
    <t>Единый сельхозналог</t>
  </si>
  <si>
    <t>182 108 04020 01 0000 110</t>
  </si>
  <si>
    <t>Госпошлина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</si>
  <si>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</si>
  <si>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</si>
  <si>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</si>
  <si>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</si>
  <si>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</si>
  <si>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</si>
  <si>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</si>
  <si>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165 111 05013 05 0000 120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</si>
  <si>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</si>
  <si>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</si>
  <si>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</si>
  <si>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</si>
  <si>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</si>
  <si>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</si>
  <si>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Итого налоговые и неналоговые доходы:</t>
  </si>
  <si>
    <t>992 202 01001 05 0000 151</t>
  </si>
  <si>
    <t>Фонд финансовой поддержки муниципального района</t>
  </si>
  <si>
    <t>Субсидии</t>
  </si>
  <si>
    <t>в том числе:</t>
  </si>
  <si>
    <t>992 202 02999 05 0000 151</t>
  </si>
  <si>
    <t>на обеспечение питания учащихся 1-4 классов</t>
  </si>
  <si>
    <t>Субвенция</t>
  </si>
  <si>
    <t>992 202 03024 05 0000 151</t>
  </si>
  <si>
    <t>992 202 03027 05 0000 151</t>
  </si>
  <si>
    <t>992 202 03026 05 0000 151</t>
  </si>
  <si>
    <t>расходы на обеспечение детей-сирот жилимы помещениями</t>
  </si>
  <si>
    <t>992 202 03029 05 0000 151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</si>
  <si>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</si>
  <si>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992 202 03020 05 0000 151</t>
  </si>
  <si>
    <t>расходы на выплату единовременного пособия при всех формах устройства детей в семью</t>
  </si>
  <si>
    <t>расходы на выплату единовременного денежного пособия гражданам взявшим под опеку (попечительство) детей из организаций для детей- сирот</t>
  </si>
  <si>
    <t>001 202 03024 05 0000 151</t>
  </si>
  <si>
    <t>расходы для выполнения государственных полномочий РД по хранению, комплектованию и использованию Архивного фонда</t>
  </si>
  <si>
    <t>001 202 03003 05 0000 151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</si>
  <si>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</si>
  <si>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992 202 03015 05 0000 151</t>
  </si>
  <si>
    <t>выполнения полномочий по первичному воинскому учету на территориях, где отсутствуют военные комиссариаты</t>
  </si>
  <si>
    <t>выполнения полномочий по образованию и организации деятельности административных комиссий</t>
  </si>
  <si>
    <t>выполнения полномочий на организацию и осуществление деятельности по опеке и попечительству</t>
  </si>
  <si>
    <t>на выполнение федеральных полномочий по составлению списков кандидатов в присяжные заседатели Верховного Суда</t>
  </si>
  <si>
    <t>992 202 03999 05 0000 151</t>
  </si>
  <si>
    <t xml:space="preserve">на оказание дополнительных мер социальной поддержки граждан, усыновившим, взявшим под опеку, в приемную семью ребенка из числа детей-сирот и детей оставшихся без попечения родителей </t>
  </si>
  <si>
    <t>Иные межбюджетные трансферты</t>
  </si>
  <si>
    <t>Всего доходов: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</si>
  <si>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</si>
  <si>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</si>
  <si>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>Раз-дел</t>
  </si>
  <si>
    <t>Под-раз-дел</t>
  </si>
  <si>
    <t>1</t>
  </si>
  <si>
    <t>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</si>
  <si>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</si>
  <si>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</si>
  <si>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</si>
  <si>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</si>
  <si>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Обеспечение деятельности финансовых.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</si>
  <si>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</si>
  <si>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</si>
  <si>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</si>
  <si>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Органы внутренних дел</t>
  </si>
  <si>
    <t>Защита населения и территории от чрезвычайных ситуаций природного и техногенного характера.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</si>
  <si>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</si>
  <si>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</si>
  <si>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</si>
  <si>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</si>
  <si>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</si>
  <si>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</si>
  <si>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</si>
  <si>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</si>
  <si>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</si>
  <si>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</si>
  <si>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</si>
  <si>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Внешкольное образование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</si>
  <si>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</si>
  <si>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</si>
  <si>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</si>
  <si>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</si>
  <si>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</si>
  <si>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</si>
  <si>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</si>
  <si>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</si>
  <si>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</si>
  <si>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</si>
  <si>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</si>
  <si>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</si>
  <si>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</si>
  <si>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</si>
  <si>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</si>
  <si>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 на выравнивание и на сбалансирование бюджетов поселений</t>
  </si>
  <si>
    <t>ИТОГО</t>
  </si>
  <si>
    <t xml:space="preserve"> на 2019 год и на плановый период 2020 - 2021 годов.</t>
  </si>
  <si>
    <t>2021 г</t>
  </si>
  <si>
    <t>4</t>
  </si>
  <si>
    <t xml:space="preserve">            </t>
  </si>
  <si>
    <t>Органы юстиции (ЗАГС)</t>
  </si>
  <si>
    <t xml:space="preserve">  МР "Ботлихский район"  на 2019 год и на плановый период 2020-2021 годов.</t>
  </si>
  <si>
    <t>(тыс.)</t>
  </si>
  <si>
    <t xml:space="preserve">   </t>
  </si>
  <si>
    <t>Госстандарт образования</t>
  </si>
  <si>
    <t>Госстандарт  дошкольного образования</t>
  </si>
  <si>
    <t>На содержание детей в семье опекунов</t>
  </si>
  <si>
    <t>Загсы</t>
  </si>
  <si>
    <t>Субвенция на отлов и содержание бездомных животных</t>
  </si>
  <si>
    <t>выполнения полномочий по образованию и организации деятельности административных комиссий по несовершеннолетним</t>
  </si>
  <si>
    <t>приложение №1</t>
  </si>
  <si>
    <t xml:space="preserve">"О районном бюджете МР "Ботлихский район "на 2019 год и на плановый период 2020-2021 годов" </t>
  </si>
  <si>
    <t xml:space="preserve"> от 20 ноября 2018 г № 1</t>
  </si>
  <si>
    <t xml:space="preserve">Приложение №2 к решению </t>
  </si>
  <si>
    <t xml:space="preserve">Собрания депутатов МР "Ботлихский район" "О районном бюджете на </t>
  </si>
  <si>
    <t>20 ноября  2018 г № 1</t>
  </si>
  <si>
    <t>МР "Ботлихский район" на 2019 год и на плановый период 2020 - 2021 годов"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</si>
</sst>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8" fillId="0" borderId="1" xfId="0" applyFont="1" applyBorder="1" applyAlignment="1">
      <alignment horizontal="left" vertical="center" wrapText="1"/>
    </xf>
    <xf numFmtId="164" fontId="2" fillId="4" borderId="1" xfId="0" applyNumberFormat="1" applyFont="1" applyFill="1" applyBorder="1"/>
    <xf numFmtId="164" fontId="9" fillId="4" borderId="1" xfId="0" applyNumberFormat="1" applyFont="1" applyFill="1" applyBorder="1"/>
    <xf numFmtId="0" fontId="10" fillId="0" borderId="1" xfId="0" applyFont="1" applyBorder="1" applyAlignment="1">
      <alignment horizontal="left" vertical="center" wrapText="1"/>
    </xf>
    <xf numFmtId="164" fontId="11" fillId="4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5" fontId="11" fillId="4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165" fontId="9" fillId="4" borderId="1" xfId="0" applyNumberFormat="1" applyFont="1" applyFill="1" applyBorder="1"/>
    <xf numFmtId="49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2" fillId="4" borderId="1" xfId="0" applyFont="1" applyFill="1" applyBorder="1"/>
    <xf numFmtId="0" fontId="7" fillId="0" borderId="1" xfId="0" applyFont="1" applyBorder="1" applyAlignment="1">
      <alignment vertical="top" wrapText="1"/>
    </xf>
    <xf numFmtId="0" fontId="1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top" shrinkToFit="1"/>
    </xf>
    <xf numFmtId="3" fontId="4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top" shrinkToFit="1"/>
    </xf>
    <xf numFmtId="49" fontId="2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top" wrapText="1"/>
    </xf>
    <xf numFmtId="3" fontId="4" fillId="0" borderId="0" xfId="0" applyNumberFormat="1" applyFont="1"/>
    <xf numFmtId="4" fontId="4" fillId="0" borderId="0" xfId="0" applyNumberFormat="1" applyFont="1"/>
    <xf numFmtId="165" fontId="2" fillId="0" borderId="0" xfId="0" applyNumberFormat="1" applyFont="1"/>
    <xf numFmtId="0" fontId="14" fillId="0" borderId="0" xfId="0" applyFont="1"/>
    <xf numFmtId="3" fontId="14" fillId="0" borderId="0" xfId="0" applyNumberFormat="1" applyFont="1"/>
    <xf numFmtId="4" fontId="12" fillId="2" borderId="1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8" fillId="0" borderId="0" xfId="1" applyNumberFormat="1" applyFont="1" applyFill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9;&#1093;&#1072;&#1073;/YandexDisk/&#1044;&#1086;&#1082;&#1091;&#1084;&#1077;&#1085;&#1090;&#1099;/2019/&#1043;&#1086;&#1090;&#1086;&#1074;&#1072;&#1103;%20&#1087;&#1088;&#1086;&#1076;&#1091;&#1082;&#1094;&#1080;&#1103;/&#1055;&#1088;&#1086;&#1077;&#1082;&#1090;%20&#1073;&#1102;&#1076;&#1078;&#1077;&#1090;&#1072;%202019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Полож дотац"/>
      <sheetName val="Сбалансирование"/>
      <sheetName val="рас на сбаланс посел"/>
      <sheetName val="Пос анализ 2017 Ибрагим"/>
      <sheetName val="перешед дотац пос на 2017"/>
      <sheetName val="Бюдж расх посел"/>
      <sheetName val="коэфф зарплаты"/>
      <sheetName val="Переч МП 9"/>
      <sheetName val="смета резер 10"/>
      <sheetName val="ЗАГС 15"/>
      <sheetName val="ВУС 16"/>
      <sheetName val="0113"/>
      <sheetName val="МКУ Хозслужба"/>
      <sheetName val="0408"/>
      <sheetName val="0502"/>
      <sheetName val="МБУ ЖКХ"/>
      <sheetName val="МБУ прил №17"/>
      <sheetName val="Субв пос на перед полн прил 13"/>
      <sheetName val="Благоустр 0503"/>
      <sheetName val="МБУ ЖКХ контр обн"/>
      <sheetName val="Благоустр посел   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прилож №14 гостан "/>
      <sheetName val="пит уч 1 4 кл прил 18"/>
      <sheetName val="Субсид посел прил 19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№20 (долги)"/>
      <sheetName val="Аппарат свод (контр)  "/>
      <sheetName val="ФУ АМР (контр)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Отдел субсид (контр)"/>
      <sheetName val="Свод культ контр"/>
      <sheetName val="Редакция  (контр)"/>
      <sheetName val="МКУ ФОК конт"/>
      <sheetName val="МКУ МКУ Хозслужба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учительство  "/>
      <sheetName val="Свод"/>
      <sheetName val="Алак СОШ"/>
      <sheetName val="Анди СОШ 1"/>
      <sheetName val="Анди СОШ 2"/>
      <sheetName val="Ансалта СОШ"/>
      <sheetName val="Ашали ООШ"/>
      <sheetName val="БСШ №1"/>
      <sheetName val="БСШ №2"/>
      <sheetName val="БСШ №3"/>
      <sheetName val="Гагатли СОШ"/>
      <sheetName val="Годобери СОШ"/>
      <sheetName val="Зило СОШ"/>
      <sheetName val="Кванхидатли ООШ"/>
      <sheetName val="Миарсо СОШ"/>
      <sheetName val="Муни СОШ"/>
      <sheetName val="Ортоколо СОШ"/>
      <sheetName val="Рахата СОШ"/>
      <sheetName val="Риквани СОШ"/>
      <sheetName val="Тандо СОШ"/>
      <sheetName val="Тасута ООШ"/>
      <sheetName val="Тлох СОШ"/>
      <sheetName val="Хелетури СОШ"/>
      <sheetName val="Чанко СОШ"/>
      <sheetName val="Шодрода СОШ"/>
      <sheetName val="Инхело ООШ"/>
      <sheetName val="Кижани ООШ"/>
      <sheetName val="Беледи НОШ"/>
      <sheetName val="В-Алак НОШ"/>
      <sheetName val="Гунха НОШ"/>
      <sheetName val="Зибирхали НОШ"/>
      <sheetName val="Н-Алак НОШ"/>
      <sheetName val="Шиворта НОШ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МФЗ"/>
      <sheetName val="РБАПР6"/>
      <sheetName val="СОШ МКУ"/>
      <sheetName val="Лист1"/>
      <sheetName val="ООШ"/>
      <sheetName val="НШ"/>
      <sheetName val="расч на обсл бухг"/>
      <sheetName val="Автодороги"/>
      <sheetName val="средняя педперсонала"/>
      <sheetName val="Лист2"/>
      <sheetName val="Публ. объяз 9 (2)"/>
    </sheetNames>
    <sheetDataSet>
      <sheetData sheetId="0" refreshError="1"/>
      <sheetData sheetId="1">
        <row r="11">
          <cell r="G11">
            <v>1817634.3660800001</v>
          </cell>
        </row>
        <row r="15">
          <cell r="G15">
            <v>1889409.6409600002</v>
          </cell>
          <cell r="H15">
            <v>1889409.6409600002</v>
          </cell>
          <cell r="I15">
            <v>1889409.6409600002</v>
          </cell>
        </row>
        <row r="19">
          <cell r="G19">
            <v>14871104.613440003</v>
          </cell>
          <cell r="H19">
            <v>14871104.613440003</v>
          </cell>
          <cell r="I19">
            <v>14871104.613440003</v>
          </cell>
        </row>
        <row r="33">
          <cell r="G33">
            <v>1800</v>
          </cell>
          <cell r="H33">
            <v>0</v>
          </cell>
          <cell r="I33">
            <v>0</v>
          </cell>
        </row>
        <row r="35">
          <cell r="G35">
            <v>7361992.2868799996</v>
          </cell>
          <cell r="H35">
            <v>7361992.2868799996</v>
          </cell>
          <cell r="I35">
            <v>7361992.2868799996</v>
          </cell>
        </row>
        <row r="44">
          <cell r="G44">
            <v>2642576.5748523441</v>
          </cell>
          <cell r="H44">
            <v>2642576.5748523441</v>
          </cell>
          <cell r="I44">
            <v>2642576.5748523441</v>
          </cell>
        </row>
        <row r="61">
          <cell r="G61">
            <v>1440962.466</v>
          </cell>
          <cell r="H61">
            <v>1440962.466</v>
          </cell>
          <cell r="I61">
            <v>1440962.466</v>
          </cell>
        </row>
        <row r="64">
          <cell r="G64">
            <v>2106813.5876000002</v>
          </cell>
          <cell r="H64">
            <v>2106813.5876000002</v>
          </cell>
          <cell r="I64">
            <v>2106813.5876000002</v>
          </cell>
        </row>
        <row r="71">
          <cell r="G71">
            <v>0</v>
          </cell>
          <cell r="H71">
            <v>0</v>
          </cell>
          <cell r="I71">
            <v>0</v>
          </cell>
        </row>
        <row r="73">
          <cell r="H73">
            <v>4207275.7401600005</v>
          </cell>
          <cell r="I73">
            <v>4207275.7401600005</v>
          </cell>
        </row>
        <row r="90">
          <cell r="G90">
            <v>141022615.90007824</v>
          </cell>
          <cell r="H90">
            <v>141022615.90007824</v>
          </cell>
          <cell r="I90">
            <v>141022615.90007824</v>
          </cell>
        </row>
        <row r="111">
          <cell r="G111">
            <v>150000</v>
          </cell>
          <cell r="H111">
            <v>150000</v>
          </cell>
          <cell r="I111">
            <v>150000</v>
          </cell>
        </row>
        <row r="114">
          <cell r="G114">
            <v>6663256.6392800007</v>
          </cell>
          <cell r="H114">
            <v>6663256.6392800007</v>
          </cell>
          <cell r="I114">
            <v>6663256.6392800007</v>
          </cell>
        </row>
        <row r="129">
          <cell r="G129">
            <v>18196638.124200001</v>
          </cell>
          <cell r="H129">
            <v>18196638.124200001</v>
          </cell>
          <cell r="I129">
            <v>18196638.124200001</v>
          </cell>
        </row>
        <row r="140">
          <cell r="G140">
            <v>525864</v>
          </cell>
          <cell r="H140">
            <v>525864</v>
          </cell>
          <cell r="I140">
            <v>525864</v>
          </cell>
        </row>
        <row r="143">
          <cell r="G143">
            <v>36000</v>
          </cell>
          <cell r="H143">
            <v>36000</v>
          </cell>
          <cell r="I143">
            <v>36000</v>
          </cell>
        </row>
        <row r="147">
          <cell r="G147">
            <v>4937748</v>
          </cell>
          <cell r="H147">
            <v>5622219</v>
          </cell>
          <cell r="I147">
            <v>5622219</v>
          </cell>
        </row>
        <row r="148">
          <cell r="G148">
            <v>700000.13184000005</v>
          </cell>
          <cell r="H148">
            <v>700000.13184000005</v>
          </cell>
          <cell r="I148">
            <v>700000.13184000005</v>
          </cell>
        </row>
        <row r="153">
          <cell r="G153">
            <v>1350000</v>
          </cell>
          <cell r="H153">
            <v>1350000</v>
          </cell>
          <cell r="I153">
            <v>1350000</v>
          </cell>
        </row>
        <row r="155">
          <cell r="G155">
            <v>5875093.4939999999</v>
          </cell>
          <cell r="H155">
            <v>5875093.4939999999</v>
          </cell>
          <cell r="I155">
            <v>5875093.4939999999</v>
          </cell>
        </row>
        <row r="160">
          <cell r="G160">
            <v>1222850.20224</v>
          </cell>
          <cell r="H160">
            <v>1222850.20224</v>
          </cell>
          <cell r="I160">
            <v>1222850.20224</v>
          </cell>
        </row>
        <row r="166">
          <cell r="G166">
            <v>2270503.4360000007</v>
          </cell>
          <cell r="H166">
            <v>2270503.4360000007</v>
          </cell>
          <cell r="I166">
            <v>2270503.4360000007</v>
          </cell>
        </row>
        <row r="171">
          <cell r="G171">
            <v>3487845.9040000001</v>
          </cell>
          <cell r="H171">
            <v>3487845.9040000001</v>
          </cell>
          <cell r="I171">
            <v>3487845.9040000001</v>
          </cell>
        </row>
        <row r="177">
          <cell r="G177">
            <v>88990000</v>
          </cell>
          <cell r="H177">
            <v>65898000</v>
          </cell>
          <cell r="I177">
            <v>62603000</v>
          </cell>
        </row>
        <row r="178">
          <cell r="G178">
            <v>0</v>
          </cell>
        </row>
        <row r="179">
          <cell r="G179">
            <v>14907737.534000002</v>
          </cell>
          <cell r="H179">
            <v>9466737.5340000018</v>
          </cell>
          <cell r="I179">
            <v>9466737.5340000018</v>
          </cell>
        </row>
        <row r="189">
          <cell r="G189">
            <v>930393848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B19">
            <v>620897.848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N142"/>
  <sheetViews>
    <sheetView workbookViewId="0">
      <selection activeCell="D5" sqref="D5:G5"/>
    </sheetView>
  </sheetViews>
  <sheetFormatPr defaultRowHeight="15"/>
  <cols>
    <col min="1" max="1" width="2.42578125" customWidth="1"/>
    <col min="2" max="2" width="4.5703125" customWidth="1"/>
    <col min="3" max="3" width="23.140625" customWidth="1"/>
    <col min="4" max="4" width="41.28515625" customWidth="1"/>
    <col min="5" max="5" width="13.7109375" customWidth="1"/>
  </cols>
  <sheetData>
    <row r="2" spans="2:196" s="5" customFormat="1" ht="12.75">
      <c r="D2" s="67" t="s">
        <v>151</v>
      </c>
      <c r="E2" s="67"/>
      <c r="F2" s="67"/>
      <c r="G2" s="67"/>
    </row>
    <row r="3" spans="2:196" s="5" customFormat="1" ht="12.75">
      <c r="D3" s="67" t="s">
        <v>34</v>
      </c>
      <c r="E3" s="67"/>
      <c r="F3" s="67"/>
      <c r="G3" s="67"/>
    </row>
    <row r="4" spans="2:196" s="5" customFormat="1" ht="12.75">
      <c r="C4" s="67" t="s">
        <v>152</v>
      </c>
      <c r="D4" s="67"/>
      <c r="E4" s="67"/>
      <c r="F4" s="67"/>
      <c r="G4" s="6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</row>
    <row r="5" spans="2:196" s="5" customFormat="1" ht="12.75">
      <c r="D5" s="67" t="s">
        <v>153</v>
      </c>
      <c r="E5" s="67"/>
      <c r="F5" s="67"/>
      <c r="G5" s="6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</row>
    <row r="6" spans="2:196" s="5" customFormat="1" ht="12.75">
      <c r="D6" s="40"/>
      <c r="E6" s="4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</row>
    <row r="7" spans="2:196" s="5" customFormat="1" ht="12.75">
      <c r="D7" s="40"/>
      <c r="E7" s="4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</row>
    <row r="8" spans="2:196" s="5" customFormat="1" ht="15.75">
      <c r="B8" s="66" t="s">
        <v>35</v>
      </c>
      <c r="C8" s="66"/>
      <c r="D8" s="66"/>
      <c r="E8" s="66"/>
      <c r="F8" s="66"/>
      <c r="G8" s="6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</row>
    <row r="9" spans="2:196" s="5" customFormat="1" ht="15.75">
      <c r="B9" s="66" t="s">
        <v>142</v>
      </c>
      <c r="C9" s="66"/>
      <c r="D9" s="66"/>
      <c r="E9" s="66"/>
      <c r="F9" s="66"/>
      <c r="G9" s="6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</row>
    <row r="10" spans="2:196" s="5" customFormat="1" ht="12.75">
      <c r="C10" s="68" t="s">
        <v>4</v>
      </c>
      <c r="D10" s="68"/>
      <c r="E10" s="6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</row>
    <row r="11" spans="2:196" s="5" customFormat="1" ht="12.75">
      <c r="C11" s="41"/>
      <c r="D11" s="41"/>
      <c r="E11" s="69" t="s">
        <v>143</v>
      </c>
      <c r="F11" s="69"/>
      <c r="G11" s="6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</row>
    <row r="12" spans="2:196" s="5" customFormat="1" ht="12.75">
      <c r="B12" s="70" t="s">
        <v>36</v>
      </c>
      <c r="C12" s="70" t="s">
        <v>37</v>
      </c>
      <c r="D12" s="71" t="s">
        <v>38</v>
      </c>
      <c r="E12" s="72" t="s">
        <v>39</v>
      </c>
      <c r="F12" s="72"/>
      <c r="G12" s="7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</row>
    <row r="13" spans="2:196" s="5" customFormat="1" ht="12.75">
      <c r="B13" s="70"/>
      <c r="C13" s="70"/>
      <c r="D13" s="71"/>
      <c r="E13" s="42" t="s">
        <v>1</v>
      </c>
      <c r="F13" s="42" t="s">
        <v>2</v>
      </c>
      <c r="G13" s="42" t="s">
        <v>138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</row>
    <row r="14" spans="2:196" s="5" customFormat="1" ht="12.75">
      <c r="B14" s="7">
        <v>1</v>
      </c>
      <c r="C14" s="7" t="s">
        <v>40</v>
      </c>
      <c r="D14" s="8" t="s">
        <v>41</v>
      </c>
      <c r="E14" s="9">
        <v>75452</v>
      </c>
      <c r="F14" s="9">
        <f>E14</f>
        <v>75452</v>
      </c>
      <c r="G14" s="9">
        <f>F14</f>
        <v>75452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</row>
    <row r="15" spans="2:196" s="5" customFormat="1" ht="24">
      <c r="B15" s="7">
        <v>2</v>
      </c>
      <c r="C15" s="7" t="s">
        <v>42</v>
      </c>
      <c r="D15" s="8" t="s">
        <v>43</v>
      </c>
      <c r="E15" s="10">
        <v>2300</v>
      </c>
      <c r="F15" s="9">
        <f t="shared" ref="F15:G19" si="0">E15</f>
        <v>2300</v>
      </c>
      <c r="G15" s="9">
        <f t="shared" si="0"/>
        <v>2300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</row>
    <row r="16" spans="2:196" s="5" customFormat="1" ht="12.75">
      <c r="B16" s="7">
        <v>3</v>
      </c>
      <c r="C16" s="7" t="s">
        <v>44</v>
      </c>
      <c r="D16" s="8" t="s">
        <v>45</v>
      </c>
      <c r="E16" s="10">
        <v>160</v>
      </c>
      <c r="F16" s="9">
        <f t="shared" si="0"/>
        <v>160</v>
      </c>
      <c r="G16" s="9">
        <f t="shared" si="0"/>
        <v>160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</row>
    <row r="17" spans="2:11" s="5" customFormat="1" ht="12.75">
      <c r="B17" s="7">
        <v>4</v>
      </c>
      <c r="C17" s="7" t="s">
        <v>46</v>
      </c>
      <c r="D17" s="8" t="s">
        <v>47</v>
      </c>
      <c r="E17" s="10">
        <v>852</v>
      </c>
      <c r="F17" s="9">
        <f t="shared" si="0"/>
        <v>852</v>
      </c>
      <c r="G17" s="9">
        <f t="shared" si="0"/>
        <v>852</v>
      </c>
      <c r="K17" s="5" t="s">
        <v>144</v>
      </c>
    </row>
    <row r="18" spans="2:11" s="5" customFormat="1" ht="12.75">
      <c r="B18" s="7">
        <v>5</v>
      </c>
      <c r="C18" s="7" t="s">
        <v>48</v>
      </c>
      <c r="D18" s="8" t="s">
        <v>49</v>
      </c>
      <c r="E18" s="10">
        <v>14300</v>
      </c>
      <c r="F18" s="9">
        <f t="shared" si="0"/>
        <v>14300</v>
      </c>
      <c r="G18" s="9">
        <f t="shared" si="0"/>
        <v>14300</v>
      </c>
    </row>
    <row r="19" spans="2:11" s="5" customFormat="1" ht="12.75">
      <c r="B19" s="7">
        <v>6</v>
      </c>
      <c r="C19" s="7" t="s">
        <v>50</v>
      </c>
      <c r="D19" s="8" t="s">
        <v>51</v>
      </c>
      <c r="E19" s="10">
        <v>5448</v>
      </c>
      <c r="F19" s="9">
        <f t="shared" si="0"/>
        <v>5448</v>
      </c>
      <c r="G19" s="9">
        <f t="shared" si="0"/>
        <v>5448</v>
      </c>
    </row>
    <row r="20" spans="2:11" s="5" customFormat="1" ht="12.75">
      <c r="B20" s="7"/>
      <c r="C20" s="7"/>
      <c r="D20" s="11" t="s">
        <v>52</v>
      </c>
      <c r="E20" s="12">
        <f>SUM(E21:E26)</f>
        <v>4332</v>
      </c>
      <c r="F20" s="12">
        <f>SUM(F21:F25)</f>
        <v>4332</v>
      </c>
      <c r="G20" s="12">
        <f>SUM(G21:G25)</f>
        <v>4332</v>
      </c>
      <c r="I20" s="5" t="s">
        <v>4</v>
      </c>
    </row>
    <row r="21" spans="2:11" s="5" customFormat="1" ht="38.25">
      <c r="B21" s="7">
        <v>7</v>
      </c>
      <c r="C21" s="7" t="s">
        <v>53</v>
      </c>
      <c r="D21" s="13" t="s">
        <v>54</v>
      </c>
      <c r="E21" s="9">
        <v>150</v>
      </c>
      <c r="F21" s="9">
        <v>150</v>
      </c>
      <c r="G21" s="9">
        <v>150</v>
      </c>
    </row>
    <row r="22" spans="2:11" s="5" customFormat="1" ht="89.25">
      <c r="B22" s="7">
        <v>8</v>
      </c>
      <c r="C22" s="7" t="s">
        <v>55</v>
      </c>
      <c r="D22" s="13" t="s">
        <v>56</v>
      </c>
      <c r="E22" s="9">
        <v>2</v>
      </c>
      <c r="F22" s="9">
        <v>2</v>
      </c>
      <c r="G22" s="9">
        <f>F22</f>
        <v>2</v>
      </c>
    </row>
    <row r="23" spans="2:11" s="5" customFormat="1" ht="25.5">
      <c r="B23" s="7">
        <v>9</v>
      </c>
      <c r="C23" s="7" t="s">
        <v>57</v>
      </c>
      <c r="D23" s="13" t="s">
        <v>58</v>
      </c>
      <c r="E23" s="9">
        <v>4000</v>
      </c>
      <c r="F23" s="9">
        <f t="shared" ref="F23:G25" si="1">E23</f>
        <v>4000</v>
      </c>
      <c r="G23" s="9">
        <f t="shared" si="1"/>
        <v>4000</v>
      </c>
    </row>
    <row r="24" spans="2:11" s="5" customFormat="1" ht="25.5">
      <c r="B24" s="7">
        <v>10</v>
      </c>
      <c r="C24" s="7" t="s">
        <v>59</v>
      </c>
      <c r="D24" s="13" t="s">
        <v>60</v>
      </c>
      <c r="E24" s="9">
        <v>150</v>
      </c>
      <c r="F24" s="9">
        <f t="shared" si="1"/>
        <v>150</v>
      </c>
      <c r="G24" s="9">
        <f t="shared" si="1"/>
        <v>150</v>
      </c>
    </row>
    <row r="25" spans="2:11" s="5" customFormat="1" ht="25.5">
      <c r="B25" s="7">
        <v>11</v>
      </c>
      <c r="C25" s="7" t="s">
        <v>59</v>
      </c>
      <c r="D25" s="13" t="s">
        <v>61</v>
      </c>
      <c r="E25" s="9">
        <v>30</v>
      </c>
      <c r="F25" s="9">
        <f t="shared" si="1"/>
        <v>30</v>
      </c>
      <c r="G25" s="9">
        <f t="shared" si="1"/>
        <v>30</v>
      </c>
    </row>
    <row r="26" spans="2:11" s="5" customFormat="1" ht="12.75">
      <c r="B26" s="7"/>
      <c r="C26" s="7"/>
      <c r="D26" s="13"/>
      <c r="E26" s="9"/>
      <c r="F26" s="9"/>
      <c r="G26" s="9"/>
    </row>
    <row r="27" spans="2:11" s="5" customFormat="1" ht="12.75">
      <c r="B27" s="7"/>
      <c r="C27" s="7"/>
      <c r="D27" s="14" t="s">
        <v>62</v>
      </c>
      <c r="E27" s="12">
        <f>SUM(E14:E19,E20)</f>
        <v>102844</v>
      </c>
      <c r="F27" s="12">
        <f t="shared" ref="F27:G27" si="2">SUM(F14:F19,F20)</f>
        <v>102844</v>
      </c>
      <c r="G27" s="12">
        <f t="shared" si="2"/>
        <v>102844</v>
      </c>
    </row>
    <row r="28" spans="2:11" s="5" customFormat="1" ht="12.75">
      <c r="B28" s="7"/>
      <c r="C28" s="7"/>
      <c r="D28" s="15"/>
      <c r="E28" s="12"/>
      <c r="F28" s="9"/>
      <c r="G28" s="9"/>
    </row>
    <row r="29" spans="2:11" s="5" customFormat="1" ht="29.1" customHeight="1">
      <c r="B29" s="7">
        <v>12</v>
      </c>
      <c r="C29" s="7" t="s">
        <v>63</v>
      </c>
      <c r="D29" s="16" t="s">
        <v>64</v>
      </c>
      <c r="E29" s="17">
        <v>198753</v>
      </c>
      <c r="F29" s="9">
        <v>112076</v>
      </c>
      <c r="G29" s="9">
        <v>112076</v>
      </c>
    </row>
    <row r="30" spans="2:11" s="5" customFormat="1" ht="17.25" customHeight="1">
      <c r="B30" s="7"/>
      <c r="C30" s="7"/>
      <c r="D30" s="16"/>
      <c r="E30" s="17"/>
      <c r="F30" s="9"/>
      <c r="G30" s="9"/>
    </row>
    <row r="31" spans="2:11" s="5" customFormat="1" ht="12.75">
      <c r="B31" s="7">
        <v>13</v>
      </c>
      <c r="C31" s="7"/>
      <c r="D31" s="14" t="s">
        <v>65</v>
      </c>
      <c r="E31" s="17">
        <f>SUM(E33:E34)</f>
        <v>7673</v>
      </c>
      <c r="F31" s="12">
        <f>SUM(F33:F34)</f>
        <v>7673</v>
      </c>
      <c r="G31" s="12">
        <f>SUM(G33:G34)</f>
        <v>7673</v>
      </c>
    </row>
    <row r="32" spans="2:11" s="5" customFormat="1" ht="12.75">
      <c r="B32" s="7"/>
      <c r="C32" s="7"/>
      <c r="D32" s="18" t="s">
        <v>66</v>
      </c>
      <c r="E32" s="10"/>
      <c r="F32" s="9"/>
      <c r="G32" s="9"/>
    </row>
    <row r="33" spans="2:8" s="5" customFormat="1" ht="12.75">
      <c r="B33" s="7"/>
      <c r="C33" s="19"/>
      <c r="D33" s="4"/>
      <c r="E33" s="10"/>
      <c r="F33" s="9"/>
      <c r="G33" s="9"/>
    </row>
    <row r="34" spans="2:8" s="5" customFormat="1" ht="25.5" customHeight="1">
      <c r="B34" s="7"/>
      <c r="C34" s="19" t="s">
        <v>67</v>
      </c>
      <c r="D34" s="21" t="s">
        <v>68</v>
      </c>
      <c r="E34" s="10">
        <v>7673</v>
      </c>
      <c r="F34" s="9">
        <v>7673</v>
      </c>
      <c r="G34" s="9">
        <v>7673</v>
      </c>
    </row>
    <row r="35" spans="2:8" s="5" customFormat="1" ht="12.75">
      <c r="B35" s="7">
        <v>14</v>
      </c>
      <c r="C35" s="7"/>
      <c r="D35" s="14" t="s">
        <v>69</v>
      </c>
      <c r="E35" s="17">
        <f>SUM(E37:E53)</f>
        <v>620897.848</v>
      </c>
      <c r="F35" s="12">
        <f>SUM(F37:F53)</f>
        <v>591980.28999999992</v>
      </c>
      <c r="G35" s="12">
        <f>SUM(G37:G53)</f>
        <v>591283.49</v>
      </c>
    </row>
    <row r="36" spans="2:8" s="5" customFormat="1" ht="12.75">
      <c r="B36" s="7"/>
      <c r="C36" s="7"/>
      <c r="D36" s="22" t="s">
        <v>66</v>
      </c>
      <c r="E36" s="10"/>
      <c r="F36" s="9"/>
      <c r="G36" s="9"/>
    </row>
    <row r="37" spans="2:8" s="5" customFormat="1" ht="12.75">
      <c r="B37" s="7"/>
      <c r="C37" s="7" t="s">
        <v>70</v>
      </c>
      <c r="D37" s="23" t="s">
        <v>145</v>
      </c>
      <c r="E37" s="10">
        <v>430446</v>
      </c>
      <c r="F37" s="10">
        <v>430446</v>
      </c>
      <c r="G37" s="10">
        <v>430446</v>
      </c>
    </row>
    <row r="38" spans="2:8" s="5" customFormat="1" ht="12.75">
      <c r="B38" s="7"/>
      <c r="C38" s="7" t="s">
        <v>70</v>
      </c>
      <c r="D38" s="23" t="s">
        <v>146</v>
      </c>
      <c r="E38" s="10">
        <v>89804</v>
      </c>
      <c r="F38" s="10">
        <v>89804</v>
      </c>
      <c r="G38" s="10">
        <v>89804</v>
      </c>
    </row>
    <row r="39" spans="2:8" s="5" customFormat="1" ht="12.75">
      <c r="B39" s="7"/>
      <c r="C39" s="7" t="s">
        <v>71</v>
      </c>
      <c r="D39" s="23" t="s">
        <v>147</v>
      </c>
      <c r="E39" s="20">
        <v>2508</v>
      </c>
      <c r="F39" s="20">
        <v>2508</v>
      </c>
      <c r="G39" s="20">
        <v>2508</v>
      </c>
      <c r="H39" s="5" t="s">
        <v>4</v>
      </c>
    </row>
    <row r="40" spans="2:8" s="5" customFormat="1" ht="20.25" customHeight="1">
      <c r="B40" s="7"/>
      <c r="C40" s="7" t="s">
        <v>72</v>
      </c>
      <c r="D40" s="24" t="s">
        <v>73</v>
      </c>
      <c r="E40" s="20">
        <v>2359.3679999999999</v>
      </c>
      <c r="F40" s="20">
        <v>3091.4</v>
      </c>
      <c r="G40" s="20">
        <v>3091.4</v>
      </c>
    </row>
    <row r="41" spans="2:8" s="5" customFormat="1" ht="33.75">
      <c r="B41" s="7"/>
      <c r="C41" s="19" t="s">
        <v>74</v>
      </c>
      <c r="D41" s="25" t="s">
        <v>75</v>
      </c>
      <c r="E41" s="20">
        <v>155.6</v>
      </c>
      <c r="F41" s="20">
        <v>155.6</v>
      </c>
      <c r="G41" s="20">
        <v>155.6</v>
      </c>
    </row>
    <row r="42" spans="2:8" s="5" customFormat="1" ht="22.5">
      <c r="B42" s="7"/>
      <c r="C42" s="19" t="s">
        <v>76</v>
      </c>
      <c r="D42" s="25" t="s">
        <v>77</v>
      </c>
      <c r="E42" s="20">
        <v>70.38</v>
      </c>
      <c r="F42" s="20">
        <v>73.19</v>
      </c>
      <c r="G42" s="20">
        <v>73.19</v>
      </c>
    </row>
    <row r="43" spans="2:8" s="5" customFormat="1" ht="33.75">
      <c r="B43" s="7"/>
      <c r="C43" s="19" t="s">
        <v>70</v>
      </c>
      <c r="D43" s="25" t="s">
        <v>78</v>
      </c>
      <c r="E43" s="20"/>
      <c r="F43" s="20"/>
      <c r="G43" s="20"/>
    </row>
    <row r="44" spans="2:8" s="5" customFormat="1" ht="33.75">
      <c r="B44" s="7"/>
      <c r="C44" s="7" t="s">
        <v>79</v>
      </c>
      <c r="D44" s="25" t="s">
        <v>80</v>
      </c>
      <c r="E44" s="10">
        <v>157</v>
      </c>
      <c r="F44" s="9">
        <v>157</v>
      </c>
      <c r="G44" s="9">
        <v>157</v>
      </c>
    </row>
    <row r="45" spans="2:8" s="5" customFormat="1" ht="12.75">
      <c r="B45" s="7"/>
      <c r="C45" s="7" t="s">
        <v>81</v>
      </c>
      <c r="D45" s="25" t="s">
        <v>148</v>
      </c>
      <c r="E45" s="10">
        <v>2303.6999999999998</v>
      </c>
      <c r="F45" s="10">
        <v>2420.1</v>
      </c>
      <c r="G45" s="10">
        <v>1723.3</v>
      </c>
    </row>
    <row r="46" spans="2:8" s="5" customFormat="1" ht="45">
      <c r="B46" s="7"/>
      <c r="C46" s="7" t="s">
        <v>79</v>
      </c>
      <c r="D46" s="25" t="s">
        <v>82</v>
      </c>
      <c r="E46" s="10">
        <v>88990</v>
      </c>
      <c r="F46" s="9">
        <v>59473</v>
      </c>
      <c r="G46" s="9">
        <v>59473</v>
      </c>
    </row>
    <row r="47" spans="2:8" s="5" customFormat="1" ht="12.75">
      <c r="B47" s="7"/>
      <c r="C47" s="7"/>
      <c r="D47" s="25" t="s">
        <v>149</v>
      </c>
      <c r="E47" s="10">
        <v>250</v>
      </c>
      <c r="F47" s="9">
        <v>0</v>
      </c>
      <c r="G47" s="9">
        <v>0</v>
      </c>
    </row>
    <row r="48" spans="2:8" s="5" customFormat="1" ht="33.75">
      <c r="B48" s="7"/>
      <c r="C48" s="7" t="s">
        <v>83</v>
      </c>
      <c r="D48" s="25" t="s">
        <v>84</v>
      </c>
      <c r="E48" s="10">
        <v>2424</v>
      </c>
      <c r="F48" s="10">
        <v>2424</v>
      </c>
      <c r="G48" s="10">
        <v>2424</v>
      </c>
    </row>
    <row r="49" spans="2:7" s="5" customFormat="1" ht="22.5">
      <c r="B49" s="7"/>
      <c r="C49" s="7" t="s">
        <v>70</v>
      </c>
      <c r="D49" s="25" t="s">
        <v>85</v>
      </c>
      <c r="E49" s="10">
        <v>357</v>
      </c>
      <c r="F49" s="10">
        <v>357</v>
      </c>
      <c r="G49" s="10">
        <v>357</v>
      </c>
    </row>
    <row r="50" spans="2:7" s="5" customFormat="1" ht="22.5">
      <c r="B50" s="7"/>
      <c r="C50" s="7" t="s">
        <v>70</v>
      </c>
      <c r="D50" s="25" t="s">
        <v>86</v>
      </c>
      <c r="E50" s="10">
        <v>714</v>
      </c>
      <c r="F50" s="10">
        <v>714</v>
      </c>
      <c r="G50" s="10">
        <v>714</v>
      </c>
    </row>
    <row r="51" spans="2:7" s="5" customFormat="1" ht="33.75">
      <c r="B51" s="7"/>
      <c r="C51" s="7" t="s">
        <v>79</v>
      </c>
      <c r="D51" s="25" t="s">
        <v>150</v>
      </c>
      <c r="E51" s="10">
        <v>357</v>
      </c>
      <c r="F51" s="10">
        <v>357</v>
      </c>
      <c r="G51" s="10">
        <v>357</v>
      </c>
    </row>
    <row r="52" spans="2:7" s="5" customFormat="1" ht="33.75">
      <c r="B52" s="7"/>
      <c r="C52" s="26" t="s">
        <v>74</v>
      </c>
      <c r="D52" s="25" t="s">
        <v>87</v>
      </c>
      <c r="E52" s="10">
        <v>1.8</v>
      </c>
      <c r="F52" s="9">
        <v>0</v>
      </c>
      <c r="G52" s="9">
        <v>0</v>
      </c>
    </row>
    <row r="53" spans="2:7" s="5" customFormat="1" ht="45">
      <c r="B53" s="7"/>
      <c r="C53" s="7" t="s">
        <v>88</v>
      </c>
      <c r="D53" s="25" t="s">
        <v>89</v>
      </c>
      <c r="E53" s="10"/>
      <c r="F53" s="9"/>
      <c r="G53" s="9"/>
    </row>
    <row r="54" spans="2:7" s="5" customFormat="1" ht="12.75">
      <c r="B54" s="7">
        <v>15</v>
      </c>
      <c r="C54" s="7"/>
      <c r="D54" s="27" t="s">
        <v>90</v>
      </c>
      <c r="E54" s="12">
        <f>E55</f>
        <v>0</v>
      </c>
      <c r="F54" s="12">
        <f>F55</f>
        <v>0</v>
      </c>
      <c r="G54" s="12">
        <f>G55</f>
        <v>0</v>
      </c>
    </row>
    <row r="55" spans="2:7" s="5" customFormat="1" ht="12.75">
      <c r="B55" s="7"/>
      <c r="C55" s="7"/>
      <c r="D55" s="25"/>
      <c r="E55" s="10"/>
      <c r="F55" s="9"/>
      <c r="G55" s="9"/>
    </row>
    <row r="56" spans="2:7" s="5" customFormat="1" ht="14.1" customHeight="1">
      <c r="B56" s="7"/>
      <c r="C56" s="64" t="s">
        <v>91</v>
      </c>
      <c r="D56" s="65"/>
      <c r="E56" s="17">
        <f>SUM(E27,E29,E31,E35,E54)</f>
        <v>930167.848</v>
      </c>
      <c r="F56" s="12">
        <f>SUM(F27,F29,F31,F35,F54)</f>
        <v>814573.28999999992</v>
      </c>
      <c r="G56" s="12">
        <f>SUM(G27,G29,G31,G35,G54)</f>
        <v>813876.49</v>
      </c>
    </row>
    <row r="57" spans="2:7" s="5" customFormat="1" ht="12.75"/>
    <row r="58" spans="2:7" s="5" customFormat="1" ht="12.75"/>
    <row r="59" spans="2:7" s="5" customFormat="1" ht="12.75">
      <c r="E59" s="58">
        <f>E56-'[1]ВСРБМР 8'!G189/1000</f>
        <v>-226</v>
      </c>
    </row>
    <row r="60" spans="2:7" s="5" customFormat="1" ht="12.75">
      <c r="E60" s="59">
        <f>E35-'[1]межбюд трансф 6'!B19</f>
        <v>0</v>
      </c>
    </row>
    <row r="61" spans="2:7" s="5" customFormat="1" ht="12.75">
      <c r="E61" s="60">
        <f>E56-E31-E29-E27-'[1]межбюд трансф 6'!B19</f>
        <v>0</v>
      </c>
    </row>
    <row r="62" spans="2:7" s="5" customFormat="1" ht="12.75"/>
    <row r="63" spans="2:7" s="5" customFormat="1" ht="12.75"/>
    <row r="64" spans="2:7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</sheetData>
  <mergeCells count="13">
    <mergeCell ref="C56:D56"/>
    <mergeCell ref="B9:G9"/>
    <mergeCell ref="D2:G2"/>
    <mergeCell ref="D3:G3"/>
    <mergeCell ref="C4:G4"/>
    <mergeCell ref="D5:G5"/>
    <mergeCell ref="B8:G8"/>
    <mergeCell ref="C10:E10"/>
    <mergeCell ref="E11:G11"/>
    <mergeCell ref="B12:B13"/>
    <mergeCell ref="C12:C13"/>
    <mergeCell ref="D12:D13"/>
    <mergeCell ref="E12:G12"/>
  </mergeCells>
  <pageMargins left="0.7" right="0.7" top="0.75" bottom="0.75" header="0.3" footer="0.3"/>
  <pageSetup paperSize="9" scale="85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activeCell="B3" sqref="B3:F3"/>
    </sheetView>
  </sheetViews>
  <sheetFormatPr defaultRowHeight="15"/>
  <cols>
    <col min="1" max="1" width="68.85546875" customWidth="1"/>
    <col min="2" max="2" width="6" customWidth="1"/>
    <col min="3" max="3" width="6.85546875" customWidth="1"/>
    <col min="4" max="4" width="12.7109375" customWidth="1"/>
    <col min="5" max="5" width="13" customWidth="1"/>
    <col min="6" max="6" width="11.85546875" customWidth="1"/>
  </cols>
  <sheetData>
    <row r="1" spans="1:10" ht="14.1" customHeight="1">
      <c r="A1" s="1"/>
      <c r="B1" s="77" t="s">
        <v>154</v>
      </c>
      <c r="C1" s="77"/>
      <c r="D1" s="77"/>
      <c r="E1" s="77"/>
      <c r="F1" s="77"/>
    </row>
    <row r="2" spans="1:10" ht="14.1" customHeight="1">
      <c r="A2" s="1"/>
      <c r="B2" s="77" t="s">
        <v>155</v>
      </c>
      <c r="C2" s="77"/>
      <c r="D2" s="77"/>
      <c r="E2" s="77"/>
      <c r="F2" s="77"/>
    </row>
    <row r="3" spans="1:10" ht="14.1" customHeight="1">
      <c r="A3" s="1"/>
      <c r="B3" s="78" t="s">
        <v>157</v>
      </c>
      <c r="C3" s="78"/>
      <c r="D3" s="78"/>
      <c r="E3" s="78"/>
      <c r="F3" s="78"/>
    </row>
    <row r="4" spans="1:10" ht="14.1" customHeight="1">
      <c r="A4" s="1"/>
      <c r="B4" s="77" t="s">
        <v>156</v>
      </c>
      <c r="C4" s="77"/>
      <c r="D4" s="77"/>
      <c r="E4" s="77"/>
      <c r="F4" s="77"/>
    </row>
    <row r="5" spans="1:10" ht="12" customHeight="1">
      <c r="A5" s="1"/>
      <c r="B5" s="28"/>
      <c r="C5" s="2"/>
      <c r="D5" s="29"/>
      <c r="E5" s="30"/>
    </row>
    <row r="6" spans="1:10" ht="16.5" customHeight="1">
      <c r="A6" s="73" t="s">
        <v>92</v>
      </c>
      <c r="B6" s="73"/>
      <c r="C6" s="73"/>
      <c r="D6" s="73"/>
      <c r="E6" s="73"/>
      <c r="F6" s="73"/>
    </row>
    <row r="7" spans="1:10" ht="16.5" customHeight="1">
      <c r="A7" s="73" t="s">
        <v>93</v>
      </c>
      <c r="B7" s="73"/>
      <c r="C7" s="73"/>
      <c r="D7" s="73"/>
      <c r="E7" s="73"/>
      <c r="F7" s="73"/>
    </row>
    <row r="8" spans="1:10" ht="13.7" customHeight="1">
      <c r="A8" s="73" t="s">
        <v>137</v>
      </c>
      <c r="B8" s="73"/>
      <c r="C8" s="73"/>
      <c r="D8" s="73"/>
      <c r="E8" s="73"/>
      <c r="F8" s="73"/>
    </row>
    <row r="9" spans="1:10" ht="15.75">
      <c r="A9" s="43" t="s">
        <v>4</v>
      </c>
      <c r="B9" s="44"/>
      <c r="C9" s="44"/>
      <c r="D9" s="44"/>
      <c r="E9" s="31"/>
    </row>
    <row r="10" spans="1:10" ht="42" customHeight="1">
      <c r="A10" s="45" t="s">
        <v>0</v>
      </c>
      <c r="B10" s="46" t="s">
        <v>94</v>
      </c>
      <c r="C10" s="45" t="s">
        <v>95</v>
      </c>
      <c r="D10" s="47" t="s">
        <v>1</v>
      </c>
      <c r="E10" s="47" t="s">
        <v>2</v>
      </c>
      <c r="F10" s="47" t="s">
        <v>138</v>
      </c>
    </row>
    <row r="11" spans="1:10" ht="14.25" customHeight="1">
      <c r="A11" s="48" t="s">
        <v>96</v>
      </c>
      <c r="B11" s="48" t="s">
        <v>3</v>
      </c>
      <c r="C11" s="48" t="s">
        <v>97</v>
      </c>
      <c r="D11" s="49">
        <v>4</v>
      </c>
      <c r="E11" s="48" t="s">
        <v>139</v>
      </c>
      <c r="F11" s="49">
        <v>5</v>
      </c>
    </row>
    <row r="12" spans="1:10">
      <c r="A12" s="50" t="s">
        <v>98</v>
      </c>
      <c r="B12" s="32" t="s">
        <v>5</v>
      </c>
      <c r="C12" s="33"/>
      <c r="D12" s="51">
        <f>SUM(D13:D20)</f>
        <v>38742008.48221235</v>
      </c>
      <c r="E12" s="51">
        <f>SUM(E13:E20)</f>
        <v>38740208.48221235</v>
      </c>
      <c r="F12" s="51">
        <f>SUM(F13:F20)</f>
        <v>38740208.48221235</v>
      </c>
    </row>
    <row r="13" spans="1:10" ht="25.5">
      <c r="A13" s="52" t="s">
        <v>99</v>
      </c>
      <c r="B13" s="34" t="s">
        <v>5</v>
      </c>
      <c r="C13" s="35" t="s">
        <v>6</v>
      </c>
      <c r="D13" s="36">
        <f>'[1]ВСРБМР 8'!G11</f>
        <v>1817634.3660800001</v>
      </c>
      <c r="E13" s="63">
        <f>D13</f>
        <v>1817634.3660800001</v>
      </c>
      <c r="F13" s="54">
        <f>D13</f>
        <v>1817634.3660800001</v>
      </c>
    </row>
    <row r="14" spans="1:10" s="3" customFormat="1" ht="38.25">
      <c r="A14" s="52" t="s">
        <v>100</v>
      </c>
      <c r="B14" s="34" t="s">
        <v>5</v>
      </c>
      <c r="C14" s="35" t="s">
        <v>7</v>
      </c>
      <c r="D14" s="36">
        <f>'[1]ВСРБМР 8'!G15</f>
        <v>1889409.6409600002</v>
      </c>
      <c r="E14" s="36">
        <f>'[1]ВСРБМР 8'!H15</f>
        <v>1889409.6409600002</v>
      </c>
      <c r="F14" s="36">
        <f>'[1]ВСРБМР 8'!I15</f>
        <v>1889409.6409600002</v>
      </c>
      <c r="J14" s="3" t="s">
        <v>140</v>
      </c>
    </row>
    <row r="15" spans="1:10" ht="38.25">
      <c r="A15" s="52" t="s">
        <v>101</v>
      </c>
      <c r="B15" s="34" t="s">
        <v>5</v>
      </c>
      <c r="C15" s="35" t="s">
        <v>8</v>
      </c>
      <c r="D15" s="36">
        <f>'[1]ВСРБМР 8'!G19</f>
        <v>14871104.613440003</v>
      </c>
      <c r="E15" s="36">
        <f>'[1]ВСРБМР 8'!H19</f>
        <v>14871104.613440003</v>
      </c>
      <c r="F15" s="36">
        <f>'[1]ВСРБМР 8'!I19</f>
        <v>14871104.613440003</v>
      </c>
    </row>
    <row r="16" spans="1:10" ht="25.5">
      <c r="A16" s="55" t="s">
        <v>9</v>
      </c>
      <c r="B16" s="37" t="s">
        <v>5</v>
      </c>
      <c r="C16" s="38" t="s">
        <v>10</v>
      </c>
      <c r="D16" s="51">
        <f>'[1]ВСРБМР 8'!G33</f>
        <v>1800</v>
      </c>
      <c r="E16" s="51">
        <f>'[1]ВСРБМР 8'!H33</f>
        <v>0</v>
      </c>
      <c r="F16" s="51">
        <f>'[1]ВСРБМР 8'!I33</f>
        <v>0</v>
      </c>
    </row>
    <row r="17" spans="1:7" ht="25.5">
      <c r="A17" s="52" t="s">
        <v>102</v>
      </c>
      <c r="B17" s="34" t="s">
        <v>5</v>
      </c>
      <c r="C17" s="35" t="s">
        <v>11</v>
      </c>
      <c r="D17" s="36">
        <f>'[1]ВСРБМР 8'!G35</f>
        <v>7361992.2868799996</v>
      </c>
      <c r="E17" s="36">
        <f>'[1]ВСРБМР 8'!H35</f>
        <v>7361992.2868799996</v>
      </c>
      <c r="F17" s="36">
        <f>'[1]ВСРБМР 8'!I35</f>
        <v>7361992.2868799996</v>
      </c>
    </row>
    <row r="18" spans="1:7" ht="18.75">
      <c r="A18" s="52" t="s">
        <v>103</v>
      </c>
      <c r="B18" s="34" t="s">
        <v>5</v>
      </c>
      <c r="C18" s="35" t="s">
        <v>21</v>
      </c>
      <c r="D18" s="36"/>
      <c r="E18" s="53"/>
      <c r="F18" s="56"/>
    </row>
    <row r="19" spans="1:7">
      <c r="A19" s="52" t="s">
        <v>12</v>
      </c>
      <c r="B19" s="34" t="s">
        <v>5</v>
      </c>
      <c r="C19" s="35" t="s">
        <v>13</v>
      </c>
      <c r="D19" s="36">
        <f>'[1]ВСРБМР 8'!G44</f>
        <v>2642576.5748523441</v>
      </c>
      <c r="E19" s="36">
        <f>'[1]ВСРБМР 8'!H44</f>
        <v>2642576.5748523441</v>
      </c>
      <c r="F19" s="36">
        <f>'[1]ВСРБМР 8'!I44</f>
        <v>2642576.5748523441</v>
      </c>
    </row>
    <row r="20" spans="1:7">
      <c r="A20" s="52" t="s">
        <v>14</v>
      </c>
      <c r="B20" s="34" t="s">
        <v>5</v>
      </c>
      <c r="C20" s="35" t="s">
        <v>15</v>
      </c>
      <c r="D20" s="36">
        <v>10157491</v>
      </c>
      <c r="E20" s="36">
        <v>10157491</v>
      </c>
      <c r="F20" s="36">
        <v>10157491</v>
      </c>
    </row>
    <row r="21" spans="1:7" ht="18.75">
      <c r="A21" s="50" t="s">
        <v>104</v>
      </c>
      <c r="B21" s="32" t="s">
        <v>6</v>
      </c>
      <c r="C21" s="33"/>
      <c r="D21" s="51"/>
      <c r="E21" s="53"/>
      <c r="F21" s="56"/>
      <c r="G21" t="s">
        <v>4</v>
      </c>
    </row>
    <row r="22" spans="1:7" ht="18.75">
      <c r="A22" s="52" t="s">
        <v>105</v>
      </c>
      <c r="B22" s="34" t="s">
        <v>6</v>
      </c>
      <c r="C22" s="35" t="s">
        <v>8</v>
      </c>
      <c r="D22" s="36"/>
      <c r="E22" s="53"/>
      <c r="F22" s="56"/>
    </row>
    <row r="23" spans="1:7" ht="25.5">
      <c r="A23" s="50" t="s">
        <v>16</v>
      </c>
      <c r="B23" s="32" t="s">
        <v>7</v>
      </c>
      <c r="C23" s="33"/>
      <c r="D23" s="51">
        <f>SUM(D24:D27)</f>
        <v>3547776.0536000002</v>
      </c>
      <c r="E23" s="51">
        <f>SUM(E24:E27)</f>
        <v>3547776.0536000002</v>
      </c>
      <c r="F23" s="51">
        <f>SUM(F24:F27)</f>
        <v>3547776.0536000002</v>
      </c>
    </row>
    <row r="24" spans="1:7" ht="18.75">
      <c r="A24" s="52" t="s">
        <v>106</v>
      </c>
      <c r="B24" s="34" t="s">
        <v>7</v>
      </c>
      <c r="C24" s="35" t="s">
        <v>6</v>
      </c>
      <c r="D24" s="36"/>
      <c r="E24" s="53"/>
      <c r="F24" s="56"/>
    </row>
    <row r="25" spans="1:7">
      <c r="A25" s="52" t="s">
        <v>141</v>
      </c>
      <c r="B25" s="34" t="s">
        <v>7</v>
      </c>
      <c r="C25" s="35" t="s">
        <v>8</v>
      </c>
      <c r="D25" s="36">
        <f>'[1]ВСРБМР 8'!G61</f>
        <v>1440962.466</v>
      </c>
      <c r="E25" s="36">
        <f>'[1]ВСРБМР 8'!H61</f>
        <v>1440962.466</v>
      </c>
      <c r="F25" s="36">
        <f>'[1]ВСРБМР 8'!I61</f>
        <v>1440962.466</v>
      </c>
    </row>
    <row r="26" spans="1:7" ht="25.5">
      <c r="A26" s="52" t="s">
        <v>107</v>
      </c>
      <c r="B26" s="34" t="s">
        <v>7</v>
      </c>
      <c r="C26" s="35" t="s">
        <v>17</v>
      </c>
      <c r="D26" s="36">
        <f>'[1]ВСРБМР 8'!G64</f>
        <v>2106813.5876000002</v>
      </c>
      <c r="E26" s="36">
        <f>'[1]ВСРБМР 8'!H64</f>
        <v>2106813.5876000002</v>
      </c>
      <c r="F26" s="36">
        <f>'[1]ВСРБМР 8'!I64</f>
        <v>2106813.5876000002</v>
      </c>
    </row>
    <row r="27" spans="1:7" ht="25.5">
      <c r="A27" s="52" t="s">
        <v>108</v>
      </c>
      <c r="B27" s="34" t="s">
        <v>7</v>
      </c>
      <c r="C27" s="35" t="s">
        <v>32</v>
      </c>
      <c r="D27" s="36"/>
      <c r="E27" s="53"/>
      <c r="F27" s="56"/>
    </row>
    <row r="28" spans="1:7">
      <c r="A28" s="50" t="s">
        <v>109</v>
      </c>
      <c r="B28" s="32" t="s">
        <v>8</v>
      </c>
      <c r="C28" s="33"/>
      <c r="D28" s="51">
        <f>SUM(D29:D33)</f>
        <v>18757276</v>
      </c>
      <c r="E28" s="51">
        <f t="shared" ref="E28:F28" si="0">SUM(E29:E33)</f>
        <v>18507275.74016</v>
      </c>
      <c r="F28" s="51">
        <f t="shared" si="0"/>
        <v>18507275.74016</v>
      </c>
    </row>
    <row r="29" spans="1:7">
      <c r="A29" s="52" t="s">
        <v>18</v>
      </c>
      <c r="B29" s="34" t="s">
        <v>8</v>
      </c>
      <c r="C29" s="35" t="s">
        <v>5</v>
      </c>
      <c r="D29" s="36">
        <f>'[1]ВСРБМР 8'!G71</f>
        <v>0</v>
      </c>
      <c r="E29" s="36">
        <f>'[1]ВСРБМР 8'!H71</f>
        <v>0</v>
      </c>
      <c r="F29" s="36">
        <f>'[1]ВСРБМР 8'!I71</f>
        <v>0</v>
      </c>
    </row>
    <row r="30" spans="1:7">
      <c r="A30" s="52" t="s">
        <v>19</v>
      </c>
      <c r="B30" s="34" t="s">
        <v>8</v>
      </c>
      <c r="C30" s="35" t="s">
        <v>10</v>
      </c>
      <c r="D30" s="36">
        <v>4457276</v>
      </c>
      <c r="E30" s="36">
        <f>'[1]ВСРБМР 8'!H73</f>
        <v>4207275.7401600005</v>
      </c>
      <c r="F30" s="36">
        <f>'[1]ВСРБМР 8'!I73</f>
        <v>4207275.7401600005</v>
      </c>
    </row>
    <row r="31" spans="1:7" ht="18.75">
      <c r="A31" s="52" t="s">
        <v>110</v>
      </c>
      <c r="B31" s="34" t="s">
        <v>8</v>
      </c>
      <c r="C31" s="35" t="s">
        <v>25</v>
      </c>
      <c r="D31" s="36"/>
      <c r="E31" s="53"/>
      <c r="F31" s="56"/>
    </row>
    <row r="32" spans="1:7">
      <c r="A32" s="52" t="s">
        <v>111</v>
      </c>
      <c r="B32" s="34" t="s">
        <v>8</v>
      </c>
      <c r="C32" s="35" t="s">
        <v>17</v>
      </c>
      <c r="D32" s="36">
        <v>14300000</v>
      </c>
      <c r="E32" s="36">
        <v>14300000</v>
      </c>
      <c r="F32" s="36">
        <v>14300000</v>
      </c>
    </row>
    <row r="33" spans="1:6" ht="18.75">
      <c r="A33" s="52" t="s">
        <v>112</v>
      </c>
      <c r="B33" s="34" t="s">
        <v>8</v>
      </c>
      <c r="C33" s="35" t="s">
        <v>31</v>
      </c>
      <c r="D33" s="36"/>
      <c r="E33" s="53"/>
      <c r="F33" s="56"/>
    </row>
    <row r="34" spans="1:6">
      <c r="A34" s="50" t="s">
        <v>113</v>
      </c>
      <c r="B34" s="32" t="s">
        <v>10</v>
      </c>
      <c r="C34" s="33"/>
      <c r="D34" s="51">
        <f>SUM(D35:D38)</f>
        <v>17100000</v>
      </c>
      <c r="E34" s="51">
        <f>SUM(E35:E38)</f>
        <v>17100000</v>
      </c>
      <c r="F34" s="51">
        <f>SUM(F35:F38)</f>
        <v>17100000</v>
      </c>
    </row>
    <row r="35" spans="1:6" ht="18.75">
      <c r="A35" s="52" t="s">
        <v>114</v>
      </c>
      <c r="B35" s="34" t="s">
        <v>10</v>
      </c>
      <c r="C35" s="35" t="s">
        <v>5</v>
      </c>
      <c r="D35" s="36"/>
      <c r="E35" s="53"/>
      <c r="F35" s="56"/>
    </row>
    <row r="36" spans="1:6">
      <c r="A36" s="52" t="s">
        <v>115</v>
      </c>
      <c r="B36" s="34" t="s">
        <v>10</v>
      </c>
      <c r="C36" s="35" t="s">
        <v>6</v>
      </c>
      <c r="D36" s="36">
        <v>11300000</v>
      </c>
      <c r="E36" s="36">
        <v>11300000</v>
      </c>
      <c r="F36" s="36">
        <v>11300000</v>
      </c>
    </row>
    <row r="37" spans="1:6">
      <c r="A37" s="52" t="s">
        <v>116</v>
      </c>
      <c r="B37" s="34" t="s">
        <v>10</v>
      </c>
      <c r="C37" s="35" t="s">
        <v>7</v>
      </c>
      <c r="D37" s="36">
        <v>5800000</v>
      </c>
      <c r="E37" s="36">
        <v>5800000</v>
      </c>
      <c r="F37" s="36">
        <v>5800000</v>
      </c>
    </row>
    <row r="38" spans="1:6" ht="18.75">
      <c r="A38" s="52" t="s">
        <v>117</v>
      </c>
      <c r="B38" s="34" t="s">
        <v>10</v>
      </c>
      <c r="C38" s="35" t="s">
        <v>10</v>
      </c>
      <c r="D38" s="36">
        <v>0</v>
      </c>
      <c r="E38" s="53"/>
      <c r="F38" s="56"/>
    </row>
    <row r="39" spans="1:6">
      <c r="A39" s="50" t="s">
        <v>20</v>
      </c>
      <c r="B39" s="32" t="s">
        <v>21</v>
      </c>
      <c r="C39" s="33"/>
      <c r="D39" s="51">
        <f>SUM(D40:D44)</f>
        <v>708544606.53935826</v>
      </c>
      <c r="E39" s="51">
        <f>SUM(E40:E44)</f>
        <v>626189076.53935826</v>
      </c>
      <c r="F39" s="51">
        <f>SUM(F40:F44)</f>
        <v>628609176.53935826</v>
      </c>
    </row>
    <row r="40" spans="1:6">
      <c r="A40" s="52" t="s">
        <v>118</v>
      </c>
      <c r="B40" s="34" t="s">
        <v>21</v>
      </c>
      <c r="C40" s="35" t="s">
        <v>5</v>
      </c>
      <c r="D40" s="36">
        <f>'[1]ВСРБМР 8'!G90</f>
        <v>141022615.90007824</v>
      </c>
      <c r="E40" s="36">
        <f>'[1]ВСРБМР 8'!H90</f>
        <v>141022615.90007824</v>
      </c>
      <c r="F40" s="36">
        <f>'[1]ВСРБМР 8'!I90</f>
        <v>141022615.90007824</v>
      </c>
    </row>
    <row r="41" spans="1:6">
      <c r="A41" s="52" t="s">
        <v>22</v>
      </c>
      <c r="B41" s="34" t="s">
        <v>21</v>
      </c>
      <c r="C41" s="35" t="s">
        <v>6</v>
      </c>
      <c r="D41" s="36">
        <v>503858589</v>
      </c>
      <c r="E41" s="36">
        <v>421503059</v>
      </c>
      <c r="F41" s="36">
        <v>423923159</v>
      </c>
    </row>
    <row r="42" spans="1:6">
      <c r="A42" s="50" t="s">
        <v>119</v>
      </c>
      <c r="B42" s="32" t="s">
        <v>21</v>
      </c>
      <c r="C42" s="39" t="s">
        <v>7</v>
      </c>
      <c r="D42" s="51">
        <v>56850145</v>
      </c>
      <c r="E42" s="51">
        <v>56850145</v>
      </c>
      <c r="F42" s="51">
        <v>56850145</v>
      </c>
    </row>
    <row r="43" spans="1:6">
      <c r="A43" s="52" t="s">
        <v>23</v>
      </c>
      <c r="B43" s="34" t="s">
        <v>21</v>
      </c>
      <c r="C43" s="35" t="s">
        <v>21</v>
      </c>
      <c r="D43" s="36">
        <f>'[1]ВСРБМР 8'!G111</f>
        <v>150000</v>
      </c>
      <c r="E43" s="36">
        <f>'[1]ВСРБМР 8'!H111</f>
        <v>150000</v>
      </c>
      <c r="F43" s="36">
        <f>'[1]ВСРБМР 8'!I111</f>
        <v>150000</v>
      </c>
    </row>
    <row r="44" spans="1:6">
      <c r="A44" s="52" t="s">
        <v>24</v>
      </c>
      <c r="B44" s="34" t="s">
        <v>21</v>
      </c>
      <c r="C44" s="35" t="s">
        <v>17</v>
      </c>
      <c r="D44" s="36">
        <f>'[1]ВСРБМР 8'!G114</f>
        <v>6663256.6392800007</v>
      </c>
      <c r="E44" s="36">
        <f>'[1]ВСРБМР 8'!H114</f>
        <v>6663256.6392800007</v>
      </c>
      <c r="F44" s="36">
        <f>'[1]ВСРБМР 8'!I114</f>
        <v>6663256.6392800007</v>
      </c>
    </row>
    <row r="45" spans="1:6">
      <c r="A45" s="50" t="s">
        <v>120</v>
      </c>
      <c r="B45" s="32" t="s">
        <v>25</v>
      </c>
      <c r="C45" s="33"/>
      <c r="D45" s="51">
        <f>SUM(D46:D47)</f>
        <v>18196638.124200001</v>
      </c>
      <c r="E45" s="51">
        <f>SUM(E46:E47)</f>
        <v>18196638.124200001</v>
      </c>
      <c r="F45" s="51">
        <f>SUM(F46:F47)</f>
        <v>18196638.124200001</v>
      </c>
    </row>
    <row r="46" spans="1:6">
      <c r="A46" s="52" t="s">
        <v>121</v>
      </c>
      <c r="B46" s="34" t="s">
        <v>25</v>
      </c>
      <c r="C46" s="35" t="s">
        <v>5</v>
      </c>
      <c r="D46" s="36">
        <f>'[1]ВСРБМР 8'!G129</f>
        <v>18196638.124200001</v>
      </c>
      <c r="E46" s="36">
        <f>'[1]ВСРБМР 8'!H129</f>
        <v>18196638.124200001</v>
      </c>
      <c r="F46" s="36">
        <f>'[1]ВСРБМР 8'!I129</f>
        <v>18196638.124200001</v>
      </c>
    </row>
    <row r="47" spans="1:6" ht="18.75">
      <c r="A47" s="52" t="s">
        <v>122</v>
      </c>
      <c r="B47" s="34" t="s">
        <v>25</v>
      </c>
      <c r="C47" s="35" t="s">
        <v>8</v>
      </c>
      <c r="D47" s="36"/>
      <c r="E47" s="53"/>
      <c r="F47" s="56"/>
    </row>
    <row r="48" spans="1:6">
      <c r="A48" s="50" t="s">
        <v>123</v>
      </c>
      <c r="B48" s="32" t="s">
        <v>26</v>
      </c>
      <c r="C48" s="33"/>
      <c r="D48" s="51">
        <f>SUM(D49:D53)</f>
        <v>6199612.1318399999</v>
      </c>
      <c r="E48" s="51">
        <f>SUM(E49:E53)</f>
        <v>6884083.1318399999</v>
      </c>
      <c r="F48" s="51">
        <f>SUM(F49:F53)</f>
        <v>6884083.1318399999</v>
      </c>
    </row>
    <row r="49" spans="1:6">
      <c r="A49" s="52" t="s">
        <v>27</v>
      </c>
      <c r="B49" s="34" t="s">
        <v>26</v>
      </c>
      <c r="C49" s="35" t="s">
        <v>5</v>
      </c>
      <c r="D49" s="36">
        <f>'[1]ВСРБМР 8'!G140</f>
        <v>525864</v>
      </c>
      <c r="E49" s="36">
        <f>'[1]ВСРБМР 8'!H140</f>
        <v>525864</v>
      </c>
      <c r="F49" s="36">
        <f>'[1]ВСРБМР 8'!I140</f>
        <v>525864</v>
      </c>
    </row>
    <row r="50" spans="1:6" ht="18.75">
      <c r="A50" s="52" t="s">
        <v>124</v>
      </c>
      <c r="B50" s="34" t="s">
        <v>26</v>
      </c>
      <c r="C50" s="35" t="s">
        <v>6</v>
      </c>
      <c r="D50" s="36"/>
      <c r="E50" s="53"/>
      <c r="F50" s="56"/>
    </row>
    <row r="51" spans="1:6">
      <c r="A51" s="52" t="s">
        <v>28</v>
      </c>
      <c r="B51" s="34" t="s">
        <v>26</v>
      </c>
      <c r="C51" s="35" t="s">
        <v>7</v>
      </c>
      <c r="D51" s="36">
        <f>'[1]ВСРБМР 8'!G143</f>
        <v>36000</v>
      </c>
      <c r="E51" s="36">
        <f>'[1]ВСРБМР 8'!H143</f>
        <v>36000</v>
      </c>
      <c r="F51" s="36">
        <f>'[1]ВСРБМР 8'!I143</f>
        <v>36000</v>
      </c>
    </row>
    <row r="52" spans="1:6">
      <c r="A52" s="52" t="s">
        <v>29</v>
      </c>
      <c r="B52" s="34" t="s">
        <v>26</v>
      </c>
      <c r="C52" s="35" t="s">
        <v>8</v>
      </c>
      <c r="D52" s="36">
        <f>'[1]ВСРБМР 8'!G147</f>
        <v>4937748</v>
      </c>
      <c r="E52" s="36">
        <f>'[1]ВСРБМР 8'!H147</f>
        <v>5622219</v>
      </c>
      <c r="F52" s="36">
        <f>'[1]ВСРБМР 8'!I147</f>
        <v>5622219</v>
      </c>
    </row>
    <row r="53" spans="1:6">
      <c r="A53" s="52" t="s">
        <v>125</v>
      </c>
      <c r="B53" s="34" t="s">
        <v>26</v>
      </c>
      <c r="C53" s="35" t="s">
        <v>11</v>
      </c>
      <c r="D53" s="36">
        <f>'[1]ВСРБМР 8'!G148</f>
        <v>700000.13184000005</v>
      </c>
      <c r="E53" s="36">
        <f>'[1]ВСРБМР 8'!H148</f>
        <v>700000.13184000005</v>
      </c>
      <c r="F53" s="36">
        <f>'[1]ВСРБМР 8'!I148</f>
        <v>700000.13184000005</v>
      </c>
    </row>
    <row r="54" spans="1:6">
      <c r="A54" s="50" t="s">
        <v>126</v>
      </c>
      <c r="B54" s="32" t="s">
        <v>13</v>
      </c>
      <c r="C54" s="33"/>
      <c r="D54" s="51">
        <f>SUM(D55:D57)</f>
        <v>8447943.6962400004</v>
      </c>
      <c r="E54" s="51">
        <f>SUM(E55:E57)</f>
        <v>8447943.6962400004</v>
      </c>
      <c r="F54" s="51">
        <f>SUM(F55:F57)</f>
        <v>8447943.6962400004</v>
      </c>
    </row>
    <row r="55" spans="1:6">
      <c r="A55" s="52" t="s">
        <v>30</v>
      </c>
      <c r="B55" s="34" t="s">
        <v>13</v>
      </c>
      <c r="C55" s="35" t="s">
        <v>5</v>
      </c>
      <c r="D55" s="36">
        <f>'[1]ВСРБМР 8'!G155+'[1]ВСРБМР 8'!G153</f>
        <v>7225093.4939999999</v>
      </c>
      <c r="E55" s="36">
        <f>'[1]ВСРБМР 8'!H155+'[1]ВСРБМР 8'!H153</f>
        <v>7225093.4939999999</v>
      </c>
      <c r="F55" s="36">
        <f>'[1]ВСРБМР 8'!I155+'[1]ВСРБМР 8'!I153</f>
        <v>7225093.4939999999</v>
      </c>
    </row>
    <row r="56" spans="1:6" ht="18.75">
      <c r="A56" s="52" t="s">
        <v>127</v>
      </c>
      <c r="B56" s="34" t="s">
        <v>13</v>
      </c>
      <c r="C56" s="35" t="s">
        <v>6</v>
      </c>
      <c r="D56" s="36"/>
      <c r="E56" s="53"/>
      <c r="F56" s="56"/>
    </row>
    <row r="57" spans="1:6">
      <c r="A57" s="52" t="s">
        <v>128</v>
      </c>
      <c r="B57" s="34" t="s">
        <v>13</v>
      </c>
      <c r="C57" s="35" t="s">
        <v>10</v>
      </c>
      <c r="D57" s="36">
        <f>'[1]ВСРБМР 8'!G160</f>
        <v>1222850.20224</v>
      </c>
      <c r="E57" s="36">
        <f>'[1]ВСРБМР 8'!H160</f>
        <v>1222850.20224</v>
      </c>
      <c r="F57" s="36">
        <f>'[1]ВСРБМР 8'!I160</f>
        <v>1222850.20224</v>
      </c>
    </row>
    <row r="58" spans="1:6">
      <c r="A58" s="50" t="s">
        <v>129</v>
      </c>
      <c r="B58" s="32" t="s">
        <v>31</v>
      </c>
      <c r="C58" s="33"/>
      <c r="D58" s="51">
        <f>SUM(D59:D60)</f>
        <v>5758349.3400000008</v>
      </c>
      <c r="E58" s="51">
        <f>SUM(E59:E60)</f>
        <v>5758349.3400000008</v>
      </c>
      <c r="F58" s="51">
        <f>SUM(F59:F60)</f>
        <v>5758349.3400000008</v>
      </c>
    </row>
    <row r="59" spans="1:6">
      <c r="A59" s="52" t="s">
        <v>130</v>
      </c>
      <c r="B59" s="34" t="s">
        <v>31</v>
      </c>
      <c r="C59" s="38" t="s">
        <v>5</v>
      </c>
      <c r="D59" s="36">
        <f>'[1]ВСРБМР 8'!G166</f>
        <v>2270503.4360000007</v>
      </c>
      <c r="E59" s="36">
        <f>'[1]ВСРБМР 8'!H166</f>
        <v>2270503.4360000007</v>
      </c>
      <c r="F59" s="36">
        <f>'[1]ВСРБМР 8'!I166</f>
        <v>2270503.4360000007</v>
      </c>
    </row>
    <row r="60" spans="1:6">
      <c r="A60" s="52" t="s">
        <v>130</v>
      </c>
      <c r="B60" s="34">
        <v>12</v>
      </c>
      <c r="C60" s="38" t="s">
        <v>6</v>
      </c>
      <c r="D60" s="36">
        <f>'[1]ВСРБМР 8'!G171</f>
        <v>3487845.9040000001</v>
      </c>
      <c r="E60" s="36">
        <f>'[1]ВСРБМР 8'!H171</f>
        <v>3487845.9040000001</v>
      </c>
      <c r="F60" s="36">
        <f>'[1]ВСРБМР 8'!I171</f>
        <v>3487845.9040000001</v>
      </c>
    </row>
    <row r="61" spans="1:6">
      <c r="A61" s="57" t="s">
        <v>131</v>
      </c>
      <c r="B61" s="32">
        <v>13</v>
      </c>
      <c r="C61" s="38"/>
      <c r="D61" s="51">
        <f>SUM(D62)</f>
        <v>18200</v>
      </c>
      <c r="E61" s="51">
        <f>SUM(E62)</f>
        <v>17200</v>
      </c>
      <c r="F61" s="51">
        <f>SUM(F62)</f>
        <v>15300</v>
      </c>
    </row>
    <row r="62" spans="1:6">
      <c r="A62" s="7" t="s">
        <v>132</v>
      </c>
      <c r="B62" s="34">
        <v>13</v>
      </c>
      <c r="C62" s="38" t="s">
        <v>5</v>
      </c>
      <c r="D62" s="36">
        <v>18200</v>
      </c>
      <c r="E62" s="36">
        <v>17200</v>
      </c>
      <c r="F62" s="36">
        <v>15300</v>
      </c>
    </row>
    <row r="63" spans="1:6" ht="38.25">
      <c r="A63" s="50" t="s">
        <v>133</v>
      </c>
      <c r="B63" s="32" t="s">
        <v>32</v>
      </c>
      <c r="C63" s="33"/>
      <c r="D63" s="51">
        <f>SUM(D64:D66)</f>
        <v>103897737.53400001</v>
      </c>
      <c r="E63" s="51">
        <f>SUM(E64:E66)</f>
        <v>75364737.534000009</v>
      </c>
      <c r="F63" s="51">
        <f>SUM(F64:F66)</f>
        <v>72069737.534000009</v>
      </c>
    </row>
    <row r="64" spans="1:6" ht="25.5">
      <c r="A64" s="52" t="s">
        <v>134</v>
      </c>
      <c r="B64" s="34" t="s">
        <v>32</v>
      </c>
      <c r="C64" s="35" t="s">
        <v>5</v>
      </c>
      <c r="D64" s="36">
        <f>'[1]ВСРБМР 8'!G177</f>
        <v>88990000</v>
      </c>
      <c r="E64" s="36">
        <f>'[1]ВСРБМР 8'!H177</f>
        <v>65898000</v>
      </c>
      <c r="F64" s="36">
        <f>'[1]ВСРБМР 8'!I177</f>
        <v>62603000</v>
      </c>
    </row>
    <row r="65" spans="1:9" ht="18.75">
      <c r="A65" s="52" t="s">
        <v>135</v>
      </c>
      <c r="B65" s="37">
        <v>14</v>
      </c>
      <c r="C65" s="38" t="s">
        <v>6</v>
      </c>
      <c r="D65" s="36">
        <f>'[1]ВСРБМР 8'!G178</f>
        <v>0</v>
      </c>
      <c r="E65" s="53"/>
      <c r="F65" s="56"/>
    </row>
    <row r="66" spans="1:9">
      <c r="A66" s="52" t="s">
        <v>33</v>
      </c>
      <c r="B66" s="37" t="s">
        <v>32</v>
      </c>
      <c r="C66" s="38" t="s">
        <v>7</v>
      </c>
      <c r="D66" s="36">
        <f>'[1]ВСРБМР 8'!G179</f>
        <v>14907737.534000002</v>
      </c>
      <c r="E66" s="36">
        <f>'[1]ВСРБМР 8'!H179</f>
        <v>9466737.5340000018</v>
      </c>
      <c r="F66" s="36">
        <f>'[1]ВСРБМР 8'!I179</f>
        <v>9466737.5340000018</v>
      </c>
    </row>
    <row r="67" spans="1:9">
      <c r="A67" s="74" t="s">
        <v>136</v>
      </c>
      <c r="B67" s="75"/>
      <c r="C67" s="76"/>
      <c r="D67" s="51">
        <f>SUM(D12,D21,D23,D28,D34,D39,D45,D48,D54,D58,D61,D63)</f>
        <v>929210147.90145063</v>
      </c>
      <c r="E67" s="51">
        <f>SUM(E12,E21,E23,E28,E34,E39,E45,E48,E54,E58,E61,E63)+1</f>
        <v>818753289.64161062</v>
      </c>
      <c r="F67" s="51">
        <f>SUM(F12,F21,F23,F28,F34,F39,F45,F48,F54,F58,F61,F63)+1</f>
        <v>817876489.64161062</v>
      </c>
      <c r="I67" t="s">
        <v>4</v>
      </c>
    </row>
    <row r="69" spans="1:9" s="61" customFormat="1" ht="12">
      <c r="D69" s="62">
        <f>Доходы!E56*1000</f>
        <v>930167848</v>
      </c>
      <c r="E69" s="62">
        <f>Доходы!F56*1000</f>
        <v>814573289.99999988</v>
      </c>
      <c r="F69" s="62">
        <f>Доходы!G56*1000</f>
        <v>813876490</v>
      </c>
    </row>
    <row r="70" spans="1:9" s="61" customFormat="1" ht="12">
      <c r="D70" s="62">
        <f>D69-D67</f>
        <v>957700.098549366</v>
      </c>
      <c r="E70" s="62">
        <f t="shared" ref="E70:F70" si="1">E69-E67</f>
        <v>-4179999.6416107416</v>
      </c>
      <c r="F70" s="62">
        <f t="shared" si="1"/>
        <v>-3999999.6416106224</v>
      </c>
    </row>
  </sheetData>
  <mergeCells count="8">
    <mergeCell ref="A8:F8"/>
    <mergeCell ref="A67:C67"/>
    <mergeCell ref="B1:F1"/>
    <mergeCell ref="B2:F2"/>
    <mergeCell ref="B3:F3"/>
    <mergeCell ref="B4:F4"/>
    <mergeCell ref="A6:F6"/>
    <mergeCell ref="A7:F7"/>
  </mergeCells>
  <pageMargins left="0.7" right="0.7" top="0.75" bottom="0.75" header="0.3" footer="0.3"/>
  <pageSetup paperSize="9" scale="73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2018-11-21T06:22:02Z</dcterms:modified>
</cp:coreProperties>
</file>