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535" windowHeight="10905" activeTab="0"/>
  </bookViews>
  <sheets>
    <sheet name="доходы" sheetId="1" r:id="rId1"/>
    <sheet name="расходы" sheetId="2" r:id="rId2"/>
    <sheet name="Лист3" sheetId="3" r:id="rId3"/>
  </sheets>
  <definedNames>
    <definedName name="_xlnm._FilterDatabase" localSheetId="1" hidden="1">'расходы'!$A$13:$L$191</definedName>
    <definedName name="_xlnm.Print_Area" localSheetId="1">'расходы'!$A$1:$I$191</definedName>
  </definedNames>
  <calcPr fullCalcOnLoad="1"/>
</workbook>
</file>

<file path=xl/sharedStrings.xml><?xml version="1.0" encoding="utf-8"?>
<sst xmlns="http://schemas.openxmlformats.org/spreadsheetml/2006/main" count="855" uniqueCount="212">
  <si>
    <t>Другие вопросы в области образования</t>
  </si>
  <si>
    <t>4409900</t>
  </si>
  <si>
    <t>4429900</t>
  </si>
  <si>
    <t>5129700</t>
  </si>
  <si>
    <t>10</t>
  </si>
  <si>
    <t>Пенсионное обеспечение</t>
  </si>
  <si>
    <t xml:space="preserve">Бюджетные инвестиции в объекты капитального строительства муниципальной собственности  КУ </t>
  </si>
  <si>
    <t>120</t>
  </si>
  <si>
    <t>4439900</t>
  </si>
  <si>
    <t>МКУ Районная  бухгалтерия образования</t>
  </si>
  <si>
    <t>Резервные фонды местных администраций</t>
  </si>
  <si>
    <t>ДРУГИЕ ОБЩЕГОСУДАРСТВЕННЫЕ РАСХОДЫ</t>
  </si>
  <si>
    <t>Отдел ГО и ЧС</t>
  </si>
  <si>
    <t>Национальная экономика</t>
  </si>
  <si>
    <t>Содержание и ремонт автомобильных дорог общего пользования и местного значения</t>
  </si>
  <si>
    <t>4578500</t>
  </si>
  <si>
    <t>Прочие мероприятия по молодежной политике</t>
  </si>
  <si>
    <t>Аппарат Управления образования</t>
  </si>
  <si>
    <t>Осуществление полномочий РД по организации деятельности опеки и попечительства</t>
  </si>
  <si>
    <t>Культура, кинематография</t>
  </si>
  <si>
    <t xml:space="preserve">Культура </t>
  </si>
  <si>
    <t>Централизованная библиотека</t>
  </si>
  <si>
    <t xml:space="preserve">Межбюджетные трансферты </t>
  </si>
  <si>
    <t>Дотации на выравнивание бюджетной обеспеченности</t>
  </si>
  <si>
    <t>Субвенции на ЗАГСы</t>
  </si>
  <si>
    <t>Субвенции на ВУСы</t>
  </si>
  <si>
    <t>470</t>
  </si>
  <si>
    <t>Осуществление полномочий РД по хранению, комплектвованию, учету и использованию Архивного фонда РД</t>
  </si>
  <si>
    <t>001</t>
  </si>
  <si>
    <t>5054800</t>
  </si>
  <si>
    <t>Оказание помощи обучающимся студентам и ветеранам</t>
  </si>
  <si>
    <t xml:space="preserve">Распределение бюджетных ассигнований    </t>
  </si>
  <si>
    <t>МР "Ботлихский район" по разделам, подразделам, целевым статьям</t>
  </si>
  <si>
    <t xml:space="preserve">и видам расходов классификации расходов бюджета в ведомственной структуре  </t>
  </si>
  <si>
    <t>300</t>
  </si>
  <si>
    <t>350</t>
  </si>
  <si>
    <t>400</t>
  </si>
  <si>
    <t>ОБРАЗОВАНИЕ</t>
  </si>
  <si>
    <t>Общее образование</t>
  </si>
  <si>
    <t>2015 год</t>
  </si>
  <si>
    <t>Сельское хозяйство и рыболовство</t>
  </si>
  <si>
    <t>Аппарат управления сельского хозяйства</t>
  </si>
  <si>
    <t>Строительство и модернизация автомобильных дорог общего пользования и местного значения</t>
  </si>
  <si>
    <t>3159801</t>
  </si>
  <si>
    <t>00</t>
  </si>
  <si>
    <t>0029900</t>
  </si>
  <si>
    <t>4209900</t>
  </si>
  <si>
    <t>4219900</t>
  </si>
  <si>
    <t>4239900</t>
  </si>
  <si>
    <t>Осуществление полномочий РД по созданию и организации деятельности комиссии по делам несовершеннолетных</t>
  </si>
  <si>
    <t>Глава администрации муниципального района</t>
  </si>
  <si>
    <t>Обеспечение деятельности финансовых органов и органов контроля</t>
  </si>
  <si>
    <t>ФУ АМР "Ботлихский район"</t>
  </si>
  <si>
    <t>992</t>
  </si>
  <si>
    <t>Контрольно-счетный комитет муниципального района</t>
  </si>
  <si>
    <t xml:space="preserve">Районный центр культуры и досуга </t>
  </si>
  <si>
    <t>Социальное обеспеч-е и инные выплаты населению</t>
  </si>
  <si>
    <t>Обеспечение жильем детей сирот</t>
  </si>
  <si>
    <t>Субсидия гражданам на приобретение жилья</t>
  </si>
  <si>
    <t>5053600</t>
  </si>
  <si>
    <t>Предоставление субсидии гражданам на ЖКУ</t>
  </si>
  <si>
    <t>Субсидии гражданам на ЖКУ</t>
  </si>
  <si>
    <t>Прочие мероприятия в области социальной политики</t>
  </si>
  <si>
    <t>Физическая культура</t>
  </si>
  <si>
    <t>Другие вопросы в области физкультуры и спорта</t>
  </si>
  <si>
    <t>Средства массовой информации</t>
  </si>
  <si>
    <t>Транспорт</t>
  </si>
  <si>
    <t>000</t>
  </si>
  <si>
    <t>450</t>
  </si>
  <si>
    <t>0020300</t>
  </si>
  <si>
    <t>0022500</t>
  </si>
  <si>
    <t>0020800</t>
  </si>
  <si>
    <t>14</t>
  </si>
  <si>
    <t>0020420</t>
  </si>
  <si>
    <t>0020430</t>
  </si>
  <si>
    <t>Раздел</t>
  </si>
  <si>
    <t>Подраздел</t>
  </si>
  <si>
    <t>Целевая статья</t>
  </si>
  <si>
    <t>Наименование</t>
  </si>
  <si>
    <t>Инные закупки товаров, работ и услуг для муниципальных нужд</t>
  </si>
  <si>
    <t>Функционирование представительных органов муниципального района</t>
  </si>
  <si>
    <t>0021100</t>
  </si>
  <si>
    <t>Функционирование исполнительной власти муниципального района</t>
  </si>
  <si>
    <t>АМР "Ботлихский район"</t>
  </si>
  <si>
    <t>Глава муниципального района</t>
  </si>
  <si>
    <t>Ведом-ство</t>
  </si>
  <si>
    <t>Вид рас-ходов</t>
  </si>
  <si>
    <t>2</t>
  </si>
  <si>
    <t>0929900</t>
  </si>
  <si>
    <t>1020102</t>
  </si>
  <si>
    <t>01</t>
  </si>
  <si>
    <t>02</t>
  </si>
  <si>
    <t>06</t>
  </si>
  <si>
    <t>04</t>
  </si>
  <si>
    <t>13</t>
  </si>
  <si>
    <t>03</t>
  </si>
  <si>
    <t>09</t>
  </si>
  <si>
    <t>08</t>
  </si>
  <si>
    <t>05</t>
  </si>
  <si>
    <t>07</t>
  </si>
  <si>
    <t>Другие вопросы в области культуры</t>
  </si>
  <si>
    <t>Социальная политика</t>
  </si>
  <si>
    <t>МКУ Районная вещательная компания</t>
  </si>
  <si>
    <t>5129702</t>
  </si>
  <si>
    <t>5129701</t>
  </si>
  <si>
    <t>Физическая культура (прочие мероприятия)</t>
  </si>
  <si>
    <t>480</t>
  </si>
  <si>
    <t>3159802</t>
  </si>
  <si>
    <t>Жилищно-коммунальное хозяйство</t>
  </si>
  <si>
    <t>Другие вопросы в области ЖКХ</t>
  </si>
  <si>
    <t>Бюджетные инвестиции в объекты капитального строительства муниципальной собственности казенным учреждениям</t>
  </si>
  <si>
    <t>Депутаты представительного органа муниципального района</t>
  </si>
  <si>
    <t>Дорожное хозяйство **</t>
  </si>
  <si>
    <t>Составление (изменение и дополнение) списков кандидатов в присяжные заседатели</t>
  </si>
  <si>
    <t>0014000</t>
  </si>
  <si>
    <t>4310100</t>
  </si>
  <si>
    <t>4529900</t>
  </si>
  <si>
    <t>4539900</t>
  </si>
  <si>
    <t>5140100</t>
  </si>
  <si>
    <t>4910100</t>
  </si>
  <si>
    <t>5201320</t>
  </si>
  <si>
    <t>Социальное обеспечение населения</t>
  </si>
  <si>
    <t>Охрана семьи и детства</t>
  </si>
  <si>
    <t>Выплаты семьям опекунов на содержание подопечных детей</t>
  </si>
  <si>
    <t>11</t>
  </si>
  <si>
    <t>5160130</t>
  </si>
  <si>
    <t>Доплаты к пенсиям муниципальных служащих</t>
  </si>
  <si>
    <t>МКУ Служба субсидий</t>
  </si>
  <si>
    <t>0020400</t>
  </si>
  <si>
    <t>Школы - детские сады, школы начальные, неполные средние и средние*</t>
  </si>
  <si>
    <t>Учреждения по внешкольной работе с детьми*</t>
  </si>
  <si>
    <t>Учебно-методические кабинеты, группы хозяйственного обслуживания *</t>
  </si>
  <si>
    <t>Уплата налогов, сборов и инных обязательных платежей в бюджетную систему РФ</t>
  </si>
  <si>
    <t>Осуществление полномочий РД по созданию и организации деятельности административных комиссий</t>
  </si>
  <si>
    <t>Функционирование высшего должностного лица   муниципального района</t>
  </si>
  <si>
    <t>Расходы на выплаты персоналу местного самоуправления</t>
  </si>
  <si>
    <t>Дошкольное образование*</t>
  </si>
  <si>
    <t>Субсидии на благоустройство сел **</t>
  </si>
  <si>
    <t>Администрация МР "Ботлихский район"</t>
  </si>
  <si>
    <t>МКУ Редакция районной газеты "Дружба"</t>
  </si>
  <si>
    <t xml:space="preserve"> (руб)</t>
  </si>
  <si>
    <t>Аппарат главы района</t>
  </si>
  <si>
    <t>12</t>
  </si>
  <si>
    <t>Резервные фонды</t>
  </si>
  <si>
    <t>0700500</t>
  </si>
  <si>
    <t>Прочие расходы</t>
  </si>
  <si>
    <t>Другие общегосударственные вопросы</t>
  </si>
  <si>
    <t>Государственная регистрация актов гражданского состояния</t>
  </si>
  <si>
    <t>НАЦИОНАЛЬНАЯ БЕЗОПАСНОСТЬ И ПРАВООХРАНИТЕЛЬНАЯ ДЕЯТЕЛЬНОСТЬ</t>
  </si>
  <si>
    <t>Бухгалтерия культуры</t>
  </si>
  <si>
    <t>Ансамбль танца</t>
  </si>
  <si>
    <t>0020410</t>
  </si>
  <si>
    <t>Молодежная политика и оздоровление детей</t>
  </si>
  <si>
    <t>Отдел по молодежной политике</t>
  </si>
  <si>
    <t xml:space="preserve"> </t>
  </si>
  <si>
    <t>ИТОГО:</t>
  </si>
  <si>
    <t>Физкультурно-оздоровительный комплекс</t>
  </si>
  <si>
    <t>Аппарат культуры</t>
  </si>
  <si>
    <t>Аппарат ФК и спорта</t>
  </si>
  <si>
    <t>Иные дотация на обеспечение сбалансированности бюджетов</t>
  </si>
  <si>
    <t>Прочие межбюджетные трансферты</t>
  </si>
  <si>
    <t>5210100</t>
  </si>
  <si>
    <t>5160140</t>
  </si>
  <si>
    <t xml:space="preserve">"Ботлихский район" "О районном бюджете МР "Ботлихский </t>
  </si>
  <si>
    <t>2016 год</t>
  </si>
  <si>
    <t>Приложение 2</t>
  </si>
  <si>
    <t>расходов на 2015 год и плановый период 2016 - 2017годы</t>
  </si>
  <si>
    <t xml:space="preserve"> район" на 2015 год и на плановый период 2016 - 2017 годов</t>
  </si>
  <si>
    <t>3315930</t>
  </si>
  <si>
    <t>0020440</t>
  </si>
  <si>
    <t xml:space="preserve"> по доходам к проекту бюджета МР "Ботлихский район"</t>
  </si>
  <si>
    <t xml:space="preserve">Проект доходов районного бюджета МР "Болихский район"  на 2015 год  </t>
  </si>
  <si>
    <t>и на плановый период  2016 - 2017 годов.</t>
  </si>
  <si>
    <t>(тыс. руб.)</t>
  </si>
  <si>
    <t>2015 г</t>
  </si>
  <si>
    <t>2016 г.</t>
  </si>
  <si>
    <t>2017 г.</t>
  </si>
  <si>
    <t xml:space="preserve">Налог на доходы физических лиц </t>
  </si>
  <si>
    <t>Единый налог на вмененный доход для отдельных видов деят.</t>
  </si>
  <si>
    <t>Единый сельхозналог</t>
  </si>
  <si>
    <t>Госпошлина</t>
  </si>
  <si>
    <t>Неналоговые доходы</t>
  </si>
  <si>
    <t xml:space="preserve">Прочие доходы от оказания платных услуг (родсбор ясли) </t>
  </si>
  <si>
    <t>Итого налоговые и неналоговые доходы:</t>
  </si>
  <si>
    <t>Фонд финансовой поддержки муниципального района</t>
  </si>
  <si>
    <t>Субсидии</t>
  </si>
  <si>
    <t>в т.ч.</t>
  </si>
  <si>
    <t>субсидии на детские дошкольные учреждения и учреждения образования</t>
  </si>
  <si>
    <t>на обеспечение разового питания уч-ся 1-4 классов</t>
  </si>
  <si>
    <t>Субвенция</t>
  </si>
  <si>
    <t>в том числе:</t>
  </si>
  <si>
    <t>госстандарт образования</t>
  </si>
  <si>
    <t>госстандарт дошкольного образования</t>
  </si>
  <si>
    <t>пособия на детей сирот</t>
  </si>
  <si>
    <t>предоставление и обеспечение предоставления гражданам адресных субсидий на оплату жилья и коммунальных услуг</t>
  </si>
  <si>
    <t>расходы для выполнения государственных полномочий РД по хранению, комплектованию и использованию Архивного фонда</t>
  </si>
  <si>
    <t>ЗАГСы</t>
  </si>
  <si>
    <t>выполнения полномочий по первичному воинскому учету на территориях, где отсутствуют военные комиссариаты</t>
  </si>
  <si>
    <t>выполнения полномочий по образованию и организации деятельности административных комиссий</t>
  </si>
  <si>
    <t>выполнения полномочий на организацию и осуществление деятельности по опеке и попечительству</t>
  </si>
  <si>
    <t>выполнения полномочий по образованию и организации деятельности административных комиссий по несовершеннолетным</t>
  </si>
  <si>
    <t>Всего доходов:</t>
  </si>
  <si>
    <t>Акцизы на ГСМ</t>
  </si>
  <si>
    <t>2017 год</t>
  </si>
  <si>
    <t>на обеспечение детей сирот жилыми помещениями</t>
  </si>
  <si>
    <t>субвенция бюджетам муниципального района по наделению органов местного самоуправления государственными полномочиями РД по расчету и предоставлению дотаций поселениям</t>
  </si>
  <si>
    <t>Доходы от сдачи в аренду имущества, находящегося в собственности муниципального района</t>
  </si>
  <si>
    <t>Доходы от реализации имущества, находящегося в собственности муниципального района</t>
  </si>
  <si>
    <t xml:space="preserve">к решению  Собрания депутатов МР </t>
  </si>
  <si>
    <t>от 11.11. 2014 г.№4</t>
  </si>
  <si>
    <t>Приложение 1</t>
  </si>
  <si>
    <t>на 2015 год и на  плановый период 2016 -2017 годов от 11.11. 2014 года   № 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</si>
</sst>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0"/>
      <color indexed="8"/>
      <name val="Arial Cyr"/>
      <family val="0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3" fillId="5" borderId="1" applyNumberFormat="0" applyAlignment="0" applyProtection="0"/>
    <xf numFmtId="0" fontId="4" fillId="13" borderId="2" applyNumberFormat="0" applyAlignment="0" applyProtection="0"/>
    <xf numFmtId="0" fontId="5" fillId="1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4" borderId="7" applyNumberFormat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0" borderId="0">
      <alignment/>
      <protection/>
    </xf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9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8">
    <xf numFmtId="0" fontId="0" fillId="0" borderId="0" xfId="0" applyAlignment="1">
      <alignment/>
    </xf>
    <xf numFmtId="0" fontId="20" fillId="0" borderId="0" xfId="70" applyFont="1" applyFill="1" applyAlignment="1" applyProtection="1">
      <alignment horizontal="center" wrapText="1"/>
      <protection hidden="1"/>
    </xf>
    <xf numFmtId="0" fontId="20" fillId="25" borderId="10" xfId="0" applyFont="1" applyFill="1" applyBorder="1" applyAlignment="1">
      <alignment horizontal="center"/>
    </xf>
    <xf numFmtId="0" fontId="19" fillId="25" borderId="10" xfId="0" applyFont="1" applyFill="1" applyBorder="1" applyAlignment="1">
      <alignment horizontal="center"/>
    </xf>
    <xf numFmtId="0" fontId="20" fillId="25" borderId="10" xfId="0" applyFont="1" applyFill="1" applyBorder="1" applyAlignment="1">
      <alignment/>
    </xf>
    <xf numFmtId="0" fontId="19" fillId="25" borderId="0" xfId="0" applyFont="1" applyFill="1" applyBorder="1" applyAlignment="1">
      <alignment horizontal="center"/>
    </xf>
    <xf numFmtId="0" fontId="20" fillId="25" borderId="11" xfId="0" applyFont="1" applyFill="1" applyBorder="1" applyAlignment="1">
      <alignment horizontal="center" vertical="center" wrapText="1"/>
    </xf>
    <xf numFmtId="0" fontId="20" fillId="25" borderId="12" xfId="0" applyFont="1" applyFill="1" applyBorder="1" applyAlignment="1">
      <alignment horizontal="center" vertical="center" wrapText="1"/>
    </xf>
    <xf numFmtId="3" fontId="20" fillId="7" borderId="12" xfId="0" applyNumberFormat="1" applyFont="1" applyFill="1" applyBorder="1" applyAlignment="1">
      <alignment horizontal="center" vertical="center" wrapText="1"/>
    </xf>
    <xf numFmtId="3" fontId="20" fillId="7" borderId="13" xfId="0" applyNumberFormat="1" applyFont="1" applyFill="1" applyBorder="1" applyAlignment="1">
      <alignment horizontal="center" vertical="center" wrapText="1"/>
    </xf>
    <xf numFmtId="3" fontId="20" fillId="7" borderId="14" xfId="0" applyNumberFormat="1" applyFont="1" applyFill="1" applyBorder="1" applyAlignment="1">
      <alignment horizontal="center" vertical="center" wrapText="1"/>
    </xf>
    <xf numFmtId="0" fontId="22" fillId="25" borderId="15" xfId="0" applyFont="1" applyFill="1" applyBorder="1" applyAlignment="1">
      <alignment horizontal="center" vertical="center"/>
    </xf>
    <xf numFmtId="0" fontId="22" fillId="25" borderId="16" xfId="0" applyFont="1" applyFill="1" applyBorder="1" applyAlignment="1">
      <alignment horizontal="center" vertical="center"/>
    </xf>
    <xf numFmtId="0" fontId="22" fillId="25" borderId="16" xfId="0" applyNumberFormat="1" applyFont="1" applyFill="1" applyBorder="1" applyAlignment="1">
      <alignment horizontal="center" vertical="center"/>
    </xf>
    <xf numFmtId="3" fontId="22" fillId="7" borderId="16" xfId="0" applyNumberFormat="1" applyFont="1" applyFill="1" applyBorder="1" applyAlignment="1">
      <alignment horizontal="center" vertical="center"/>
    </xf>
    <xf numFmtId="3" fontId="22" fillId="7" borderId="17" xfId="0" applyNumberFormat="1" applyFont="1" applyFill="1" applyBorder="1" applyAlignment="1">
      <alignment horizontal="center" vertical="center"/>
    </xf>
    <xf numFmtId="3" fontId="22" fillId="7" borderId="14" xfId="0" applyNumberFormat="1" applyFont="1" applyFill="1" applyBorder="1" applyAlignment="1">
      <alignment horizontal="center" vertical="center"/>
    </xf>
    <xf numFmtId="0" fontId="20" fillId="25" borderId="18" xfId="0" applyFont="1" applyFill="1" applyBorder="1" applyAlignment="1">
      <alignment horizontal="left" vertical="top" wrapText="1"/>
    </xf>
    <xf numFmtId="49" fontId="20" fillId="25" borderId="14" xfId="0" applyNumberFormat="1" applyFont="1" applyFill="1" applyBorder="1" applyAlignment="1">
      <alignment horizontal="center" vertical="top"/>
    </xf>
    <xf numFmtId="49" fontId="20" fillId="25" borderId="14" xfId="0" applyNumberFormat="1" applyFont="1" applyFill="1" applyBorder="1" applyAlignment="1">
      <alignment horizontal="center" vertical="top" shrinkToFit="1"/>
    </xf>
    <xf numFmtId="0" fontId="20" fillId="25" borderId="14" xfId="0" applyFont="1" applyFill="1" applyBorder="1" applyAlignment="1">
      <alignment horizontal="center" vertical="top" shrinkToFit="1"/>
    </xf>
    <xf numFmtId="0" fontId="23" fillId="25" borderId="18" xfId="0" applyFont="1" applyFill="1" applyBorder="1" applyAlignment="1">
      <alignment horizontal="left" vertical="top" wrapText="1"/>
    </xf>
    <xf numFmtId="49" fontId="23" fillId="25" borderId="14" xfId="0" applyNumberFormat="1" applyFont="1" applyFill="1" applyBorder="1" applyAlignment="1">
      <alignment horizontal="center" vertical="top"/>
    </xf>
    <xf numFmtId="49" fontId="23" fillId="25" borderId="14" xfId="0" applyNumberFormat="1" applyFont="1" applyFill="1" applyBorder="1" applyAlignment="1">
      <alignment horizontal="center" vertical="top" shrinkToFit="1"/>
    </xf>
    <xf numFmtId="49" fontId="24" fillId="25" borderId="14" xfId="0" applyNumberFormat="1" applyFont="1" applyFill="1" applyBorder="1" applyAlignment="1">
      <alignment horizontal="center" vertical="top"/>
    </xf>
    <xf numFmtId="0" fontId="24" fillId="25" borderId="14" xfId="0" applyFont="1" applyFill="1" applyBorder="1" applyAlignment="1">
      <alignment horizontal="center" vertical="top" shrinkToFit="1"/>
    </xf>
    <xf numFmtId="0" fontId="20" fillId="25" borderId="18" xfId="0" applyFont="1" applyFill="1" applyBorder="1" applyAlignment="1">
      <alignment horizontal="center" vertical="top" wrapText="1"/>
    </xf>
    <xf numFmtId="0" fontId="19" fillId="25" borderId="18" xfId="0" applyFont="1" applyFill="1" applyBorder="1" applyAlignment="1">
      <alignment horizontal="left" vertical="top" wrapText="1"/>
    </xf>
    <xf numFmtId="49" fontId="19" fillId="25" borderId="14" xfId="0" applyNumberFormat="1" applyFont="1" applyFill="1" applyBorder="1" applyAlignment="1">
      <alignment horizontal="center" vertical="top"/>
    </xf>
    <xf numFmtId="49" fontId="19" fillId="25" borderId="14" xfId="0" applyNumberFormat="1" applyFont="1" applyFill="1" applyBorder="1" applyAlignment="1">
      <alignment horizontal="center" vertical="top" shrinkToFit="1"/>
    </xf>
    <xf numFmtId="0" fontId="19" fillId="25" borderId="14" xfId="0" applyFont="1" applyFill="1" applyBorder="1" applyAlignment="1">
      <alignment horizontal="center" vertical="top" shrinkToFit="1"/>
    </xf>
    <xf numFmtId="0" fontId="23" fillId="25" borderId="14" xfId="0" applyFont="1" applyFill="1" applyBorder="1" applyAlignment="1">
      <alignment horizontal="left" vertical="top" wrapText="1"/>
    </xf>
    <xf numFmtId="0" fontId="23" fillId="25" borderId="14" xfId="0" applyFont="1" applyFill="1" applyBorder="1" applyAlignment="1">
      <alignment horizontal="center" vertical="top" shrinkToFit="1"/>
    </xf>
    <xf numFmtId="49" fontId="20" fillId="25" borderId="19" xfId="0" applyNumberFormat="1" applyFont="1" applyFill="1" applyBorder="1" applyAlignment="1">
      <alignment horizontal="center" vertical="top"/>
    </xf>
    <xf numFmtId="0" fontId="19" fillId="25" borderId="14" xfId="0" applyFont="1" applyFill="1" applyBorder="1" applyAlignment="1">
      <alignment horizontal="left" vertical="top" wrapText="1"/>
    </xf>
    <xf numFmtId="49" fontId="20" fillId="0" borderId="14" xfId="0" applyNumberFormat="1" applyFont="1" applyFill="1" applyBorder="1" applyAlignment="1">
      <alignment horizontal="center" vertical="top"/>
    </xf>
    <xf numFmtId="49" fontId="19" fillId="0" borderId="14" xfId="0" applyNumberFormat="1" applyFont="1" applyFill="1" applyBorder="1" applyAlignment="1">
      <alignment horizontal="center" vertical="top"/>
    </xf>
    <xf numFmtId="0" fontId="23" fillId="25" borderId="18" xfId="0" applyFont="1" applyFill="1" applyBorder="1" applyAlignment="1">
      <alignment horizontal="center" vertical="top" wrapText="1"/>
    </xf>
    <xf numFmtId="0" fontId="20" fillId="25" borderId="19" xfId="0" applyFont="1" applyFill="1" applyBorder="1" applyAlignment="1">
      <alignment horizontal="left" vertical="top" wrapText="1"/>
    </xf>
    <xf numFmtId="0" fontId="19" fillId="0" borderId="14" xfId="0" applyFont="1" applyBorder="1" applyAlignment="1">
      <alignment vertical="center" wrapText="1"/>
    </xf>
    <xf numFmtId="49" fontId="24" fillId="25" borderId="14" xfId="0" applyNumberFormat="1" applyFont="1" applyFill="1" applyBorder="1" applyAlignment="1">
      <alignment horizontal="center" vertical="top" shrinkToFit="1"/>
    </xf>
    <xf numFmtId="0" fontId="20" fillId="25" borderId="14" xfId="0" applyFont="1" applyFill="1" applyBorder="1" applyAlignment="1">
      <alignment horizontal="left" vertical="top" wrapText="1"/>
    </xf>
    <xf numFmtId="0" fontId="23" fillId="25" borderId="14" xfId="0" applyFont="1" applyFill="1" applyBorder="1" applyAlignment="1">
      <alignment horizontal="center" vertical="top" wrapText="1"/>
    </xf>
    <xf numFmtId="0" fontId="23" fillId="0" borderId="18" xfId="0" applyFont="1" applyFill="1" applyBorder="1" applyAlignment="1">
      <alignment horizontal="left" vertical="top" wrapText="1"/>
    </xf>
    <xf numFmtId="49" fontId="20" fillId="0" borderId="14" xfId="0" applyNumberFormat="1" applyFont="1" applyFill="1" applyBorder="1" applyAlignment="1">
      <alignment horizontal="center" vertical="top" shrinkToFit="1"/>
    </xf>
    <xf numFmtId="0" fontId="20" fillId="0" borderId="14" xfId="0" applyFont="1" applyFill="1" applyBorder="1" applyAlignment="1">
      <alignment horizontal="center" vertical="top" shrinkToFit="1"/>
    </xf>
    <xf numFmtId="0" fontId="0" fillId="0" borderId="0" xfId="0" applyFont="1" applyAlignment="1">
      <alignment/>
    </xf>
    <xf numFmtId="0" fontId="20" fillId="0" borderId="0" xfId="70" applyFont="1" applyFill="1" applyAlignment="1" applyProtection="1">
      <alignment horizontal="right" wrapText="1"/>
      <protection hidden="1"/>
    </xf>
    <xf numFmtId="1" fontId="0" fillId="0" borderId="0" xfId="0" applyNumberFormat="1" applyAlignment="1">
      <alignment/>
    </xf>
    <xf numFmtId="49" fontId="19" fillId="0" borderId="14" xfId="0" applyNumberFormat="1" applyFont="1" applyBorder="1" applyAlignment="1">
      <alignment horizontal="center" vertical="top"/>
    </xf>
    <xf numFmtId="3" fontId="20" fillId="7" borderId="14" xfId="0" applyNumberFormat="1" applyFont="1" applyFill="1" applyBorder="1" applyAlignment="1">
      <alignment vertical="top"/>
    </xf>
    <xf numFmtId="0" fontId="19" fillId="25" borderId="10" xfId="0" applyFont="1" applyFill="1" applyBorder="1" applyAlignment="1">
      <alignment/>
    </xf>
    <xf numFmtId="0" fontId="20" fillId="0" borderId="14" xfId="0" applyFont="1" applyFill="1" applyBorder="1" applyAlignment="1">
      <alignment horizontal="center" wrapText="1"/>
    </xf>
    <xf numFmtId="49" fontId="19" fillId="0" borderId="14" xfId="0" applyNumberFormat="1" applyFont="1" applyBorder="1" applyAlignment="1">
      <alignment horizontal="center"/>
    </xf>
    <xf numFmtId="0" fontId="19" fillId="0" borderId="14" xfId="0" applyFont="1" applyBorder="1" applyAlignment="1">
      <alignment/>
    </xf>
    <xf numFmtId="49" fontId="24" fillId="0" borderId="14" xfId="0" applyNumberFormat="1" applyFont="1" applyBorder="1" applyAlignment="1">
      <alignment horizontal="center"/>
    </xf>
    <xf numFmtId="49" fontId="23" fillId="0" borderId="14" xfId="0" applyNumberFormat="1" applyFont="1" applyBorder="1" applyAlignment="1">
      <alignment horizontal="center"/>
    </xf>
    <xf numFmtId="49" fontId="20" fillId="0" borderId="14" xfId="0" applyNumberFormat="1" applyFont="1" applyBorder="1" applyAlignment="1">
      <alignment horizontal="center" vertical="top"/>
    </xf>
    <xf numFmtId="49" fontId="23" fillId="0" borderId="14" xfId="0" applyNumberFormat="1" applyFont="1" applyBorder="1" applyAlignment="1">
      <alignment horizontal="center" vertical="top"/>
    </xf>
    <xf numFmtId="49" fontId="24" fillId="0" borderId="14" xfId="0" applyNumberFormat="1" applyFont="1" applyBorder="1" applyAlignment="1">
      <alignment horizontal="center" vertical="top"/>
    </xf>
    <xf numFmtId="0" fontId="20" fillId="0" borderId="14" xfId="0" applyFont="1" applyBorder="1" applyAlignment="1">
      <alignment vertical="center" wrapText="1"/>
    </xf>
    <xf numFmtId="0" fontId="20" fillId="0" borderId="14" xfId="0" applyFont="1" applyBorder="1" applyAlignment="1">
      <alignment/>
    </xf>
    <xf numFmtId="0" fontId="23" fillId="0" borderId="14" xfId="0" applyFont="1" applyFill="1" applyBorder="1" applyAlignment="1">
      <alignment/>
    </xf>
    <xf numFmtId="0" fontId="23" fillId="0" borderId="14" xfId="0" applyFont="1" applyBorder="1" applyAlignment="1">
      <alignment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14" xfId="0" applyFont="1" applyBorder="1" applyAlignment="1">
      <alignment horizontal="center" vertical="center"/>
    </xf>
    <xf numFmtId="0" fontId="28" fillId="0" borderId="14" xfId="0" applyFont="1" applyBorder="1" applyAlignment="1">
      <alignment horizontal="left" vertical="center" wrapText="1"/>
    </xf>
    <xf numFmtId="3" fontId="0" fillId="0" borderId="14" xfId="0" applyNumberFormat="1" applyFill="1" applyBorder="1" applyAlignment="1">
      <alignment/>
    </xf>
    <xf numFmtId="0" fontId="29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center"/>
    </xf>
    <xf numFmtId="3" fontId="27" fillId="0" borderId="14" xfId="0" applyNumberFormat="1" applyFont="1" applyFill="1" applyBorder="1" applyAlignment="1">
      <alignment/>
    </xf>
    <xf numFmtId="0" fontId="27" fillId="0" borderId="14" xfId="0" applyFont="1" applyBorder="1" applyAlignment="1">
      <alignment/>
    </xf>
    <xf numFmtId="0" fontId="27" fillId="0" borderId="14" xfId="0" applyFont="1" applyBorder="1" applyAlignment="1">
      <alignment horizontal="left"/>
    </xf>
    <xf numFmtId="0" fontId="27" fillId="0" borderId="14" xfId="0" applyFont="1" applyBorder="1" applyAlignment="1">
      <alignment wrapText="1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vertical="top" wrapText="1"/>
    </xf>
    <xf numFmtId="3" fontId="30" fillId="0" borderId="14" xfId="0" applyNumberFormat="1" applyFont="1" applyBorder="1" applyAlignment="1">
      <alignment/>
    </xf>
    <xf numFmtId="0" fontId="0" fillId="7" borderId="0" xfId="0" applyFill="1" applyAlignment="1">
      <alignment/>
    </xf>
    <xf numFmtId="3" fontId="19" fillId="7" borderId="14" xfId="0" applyNumberFormat="1" applyFont="1" applyFill="1" applyBorder="1" applyAlignment="1">
      <alignment vertical="top"/>
    </xf>
    <xf numFmtId="3" fontId="20" fillId="7" borderId="14" xfId="0" applyNumberFormat="1" applyFont="1" applyFill="1" applyBorder="1" applyAlignment="1">
      <alignment/>
    </xf>
    <xf numFmtId="3" fontId="19" fillId="7" borderId="14" xfId="0" applyNumberFormat="1" applyFont="1" applyFill="1" applyBorder="1" applyAlignment="1">
      <alignment/>
    </xf>
    <xf numFmtId="3" fontId="20" fillId="7" borderId="20" xfId="0" applyNumberFormat="1" applyFont="1" applyFill="1" applyBorder="1" applyAlignment="1">
      <alignment vertical="top"/>
    </xf>
    <xf numFmtId="0" fontId="0" fillId="7" borderId="0" xfId="0" applyFont="1" applyFill="1" applyAlignment="1">
      <alignment/>
    </xf>
    <xf numFmtId="0" fontId="0" fillId="7" borderId="0" xfId="0" applyFont="1" applyFill="1" applyBorder="1" applyAlignment="1">
      <alignment/>
    </xf>
    <xf numFmtId="0" fontId="0" fillId="0" borderId="14" xfId="0" applyFont="1" applyBorder="1" applyAlignment="1">
      <alignment horizontal="left" vertical="center" wrapText="1"/>
    </xf>
    <xf numFmtId="0" fontId="26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28" fillId="0" borderId="21" xfId="0" applyFont="1" applyBorder="1" applyAlignment="1">
      <alignment horizontal="right"/>
    </xf>
    <xf numFmtId="0" fontId="19" fillId="0" borderId="0" xfId="70" applyFont="1" applyFill="1" applyAlignment="1" applyProtection="1">
      <alignment horizontal="right" wrapText="1"/>
      <protection hidden="1"/>
    </xf>
    <xf numFmtId="0" fontId="20" fillId="0" borderId="0" xfId="70" applyFont="1" applyFill="1" applyAlignment="1" applyProtection="1">
      <alignment horizontal="right" wrapText="1"/>
      <protection hidden="1"/>
    </xf>
    <xf numFmtId="0" fontId="21" fillId="0" borderId="0" xfId="70" applyFont="1" applyFill="1" applyAlignment="1" applyProtection="1">
      <alignment horizontal="center" wrapText="1"/>
      <protection hidden="1"/>
    </xf>
    <xf numFmtId="0" fontId="21" fillId="0" borderId="0" xfId="70" applyFont="1" applyFill="1" applyAlignment="1" applyProtection="1">
      <alignment horizontal="center"/>
      <protection hidden="1"/>
    </xf>
    <xf numFmtId="0" fontId="21" fillId="25" borderId="0" xfId="0" applyFont="1" applyFill="1" applyAlignment="1">
      <alignment horizontal="center" vertical="center" wrapText="1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tmp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A3" sqref="A3:D3"/>
    </sheetView>
  </sheetViews>
  <sheetFormatPr defaultColWidth="9.00390625" defaultRowHeight="12.75"/>
  <cols>
    <col min="1" max="1" width="50.75390625" style="0" customWidth="1"/>
    <col min="2" max="2" width="11.00390625" style="0" customWidth="1"/>
  </cols>
  <sheetData>
    <row r="1" spans="1:4" ht="12.75">
      <c r="A1" s="89" t="s">
        <v>210</v>
      </c>
      <c r="B1" s="89"/>
      <c r="C1" s="89"/>
      <c r="D1" s="89"/>
    </row>
    <row r="2" spans="1:4" ht="12.75">
      <c r="A2" s="90" t="s">
        <v>170</v>
      </c>
      <c r="B2" s="90"/>
      <c r="C2" s="90"/>
      <c r="D2" s="90"/>
    </row>
    <row r="3" spans="1:4" ht="12.75">
      <c r="A3" s="90" t="s">
        <v>211</v>
      </c>
      <c r="B3" s="90"/>
      <c r="C3" s="90"/>
      <c r="D3" s="90"/>
    </row>
    <row r="4" spans="1:4" ht="12.75">
      <c r="A4" s="64"/>
      <c r="B4" s="64"/>
      <c r="C4" s="64"/>
      <c r="D4" s="64"/>
    </row>
    <row r="5" spans="1:4" ht="12.75">
      <c r="A5" s="91" t="s">
        <v>171</v>
      </c>
      <c r="B5" s="91"/>
      <c r="C5" s="91"/>
      <c r="D5" s="91"/>
    </row>
    <row r="6" spans="1:4" ht="12.75">
      <c r="A6" s="91" t="s">
        <v>172</v>
      </c>
      <c r="B6" s="91"/>
      <c r="C6" s="91"/>
      <c r="D6" s="91"/>
    </row>
    <row r="7" spans="1:4" ht="12.75">
      <c r="A7" s="65"/>
      <c r="B7" s="66"/>
      <c r="C7" s="65"/>
      <c r="D7" s="65"/>
    </row>
    <row r="8" spans="1:4" ht="12.75">
      <c r="A8" s="67"/>
      <c r="B8" s="92" t="s">
        <v>173</v>
      </c>
      <c r="C8" s="92"/>
      <c r="D8" s="92"/>
    </row>
    <row r="9" spans="1:4" ht="12.75">
      <c r="A9" s="68" t="s">
        <v>78</v>
      </c>
      <c r="B9" s="68" t="s">
        <v>174</v>
      </c>
      <c r="C9" s="68" t="s">
        <v>175</v>
      </c>
      <c r="D9" s="68" t="s">
        <v>176</v>
      </c>
    </row>
    <row r="10" spans="1:4" ht="12.75">
      <c r="A10" s="69" t="s">
        <v>177</v>
      </c>
      <c r="B10" s="70">
        <v>57200</v>
      </c>
      <c r="C10" s="70">
        <f>B10*1.025</f>
        <v>58629.99999999999</v>
      </c>
      <c r="D10" s="70">
        <f>C10*1.025</f>
        <v>60095.749999999985</v>
      </c>
    </row>
    <row r="11" spans="1:4" ht="24">
      <c r="A11" s="69" t="s">
        <v>178</v>
      </c>
      <c r="B11" s="70">
        <v>2050</v>
      </c>
      <c r="C11" s="70">
        <f aca="true" t="shared" si="0" ref="C11:D38">B11*1.025</f>
        <v>2101.25</v>
      </c>
      <c r="D11" s="70">
        <f t="shared" si="0"/>
        <v>2153.78125</v>
      </c>
    </row>
    <row r="12" spans="1:4" ht="12.75">
      <c r="A12" s="69" t="s">
        <v>179</v>
      </c>
      <c r="B12" s="70">
        <v>75</v>
      </c>
      <c r="C12" s="70">
        <f t="shared" si="0"/>
        <v>76.875</v>
      </c>
      <c r="D12" s="70">
        <f t="shared" si="0"/>
        <v>78.796875</v>
      </c>
    </row>
    <row r="13" spans="1:4" ht="12.75">
      <c r="A13" s="69" t="s">
        <v>180</v>
      </c>
      <c r="B13" s="70">
        <v>750</v>
      </c>
      <c r="C13" s="70">
        <f t="shared" si="0"/>
        <v>768.7499999999999</v>
      </c>
      <c r="D13" s="70">
        <f t="shared" si="0"/>
        <v>787.9687499999998</v>
      </c>
    </row>
    <row r="14" spans="1:4" ht="12.75">
      <c r="A14" s="69" t="s">
        <v>202</v>
      </c>
      <c r="B14" s="70">
        <v>14700</v>
      </c>
      <c r="C14" s="70">
        <f t="shared" si="0"/>
        <v>15067.499999999998</v>
      </c>
      <c r="D14" s="70">
        <f t="shared" si="0"/>
        <v>15444.187499999996</v>
      </c>
    </row>
    <row r="15" spans="1:4" ht="12.75">
      <c r="A15" s="71" t="s">
        <v>181</v>
      </c>
      <c r="B15" s="70">
        <f>SUM(B16:B18)</f>
        <v>1881</v>
      </c>
      <c r="C15" s="70">
        <f t="shared" si="0"/>
        <v>1928.0249999999999</v>
      </c>
      <c r="D15" s="70">
        <f t="shared" si="0"/>
        <v>1976.2256249999996</v>
      </c>
    </row>
    <row r="16" spans="1:4" ht="25.5">
      <c r="A16" s="88" t="s">
        <v>206</v>
      </c>
      <c r="B16" s="70">
        <v>400</v>
      </c>
      <c r="C16" s="70">
        <f t="shared" si="0"/>
        <v>409.99999999999994</v>
      </c>
      <c r="D16" s="70">
        <f t="shared" si="0"/>
        <v>420.2499999999999</v>
      </c>
    </row>
    <row r="17" spans="1:4" ht="25.5">
      <c r="A17" s="88" t="s">
        <v>207</v>
      </c>
      <c r="B17" s="70">
        <v>100</v>
      </c>
      <c r="C17" s="70">
        <f t="shared" si="0"/>
        <v>102.49999999999999</v>
      </c>
      <c r="D17" s="70">
        <f t="shared" si="0"/>
        <v>105.06249999999997</v>
      </c>
    </row>
    <row r="18" spans="1:4" ht="25.5">
      <c r="A18" s="72" t="s">
        <v>182</v>
      </c>
      <c r="B18" s="70">
        <v>1381</v>
      </c>
      <c r="C18" s="70">
        <f t="shared" si="0"/>
        <v>1415.5249999999999</v>
      </c>
      <c r="D18" s="70">
        <f t="shared" si="0"/>
        <v>1450.9131249999998</v>
      </c>
    </row>
    <row r="19" spans="1:4" ht="12.75">
      <c r="A19" s="73" t="s">
        <v>183</v>
      </c>
      <c r="B19" s="74">
        <f>SUM(B10:B15)</f>
        <v>76656</v>
      </c>
      <c r="C19" s="70">
        <f t="shared" si="0"/>
        <v>78572.4</v>
      </c>
      <c r="D19" s="70">
        <f t="shared" si="0"/>
        <v>80536.70999999999</v>
      </c>
    </row>
    <row r="20" spans="1:4" ht="12.75">
      <c r="A20" s="75" t="s">
        <v>184</v>
      </c>
      <c r="B20" s="74">
        <v>176000</v>
      </c>
      <c r="C20" s="70">
        <f t="shared" si="0"/>
        <v>180399.99999999997</v>
      </c>
      <c r="D20" s="70">
        <f t="shared" si="0"/>
        <v>184909.99999999994</v>
      </c>
    </row>
    <row r="21" spans="1:4" ht="12.75">
      <c r="A21" s="76" t="s">
        <v>185</v>
      </c>
      <c r="B21" s="74">
        <f>SUM(B23:B24)</f>
        <v>11163</v>
      </c>
      <c r="C21" s="70">
        <f t="shared" si="0"/>
        <v>11442.074999999999</v>
      </c>
      <c r="D21" s="70">
        <f t="shared" si="0"/>
        <v>11728.126874999998</v>
      </c>
    </row>
    <row r="22" spans="1:4" ht="12.75">
      <c r="A22" s="75" t="s">
        <v>186</v>
      </c>
      <c r="B22" s="70"/>
      <c r="C22" s="70"/>
      <c r="D22" s="70"/>
    </row>
    <row r="23" spans="1:4" ht="25.5">
      <c r="A23" s="77" t="s">
        <v>187</v>
      </c>
      <c r="B23" s="70">
        <v>5800</v>
      </c>
      <c r="C23" s="70">
        <f t="shared" si="0"/>
        <v>5944.999999999999</v>
      </c>
      <c r="D23" s="70">
        <f t="shared" si="0"/>
        <v>6093.624999999998</v>
      </c>
    </row>
    <row r="24" spans="1:4" ht="12.75">
      <c r="A24" s="75" t="s">
        <v>188</v>
      </c>
      <c r="B24" s="70">
        <v>5363</v>
      </c>
      <c r="C24" s="70">
        <f t="shared" si="0"/>
        <v>5497.075</v>
      </c>
      <c r="D24" s="70">
        <f t="shared" si="0"/>
        <v>5634.501874999999</v>
      </c>
    </row>
    <row r="25" spans="1:4" ht="12.75">
      <c r="A25" s="76" t="s">
        <v>189</v>
      </c>
      <c r="B25" s="74">
        <f>SUM(B27:B38)</f>
        <v>561756</v>
      </c>
      <c r="C25" s="70">
        <f t="shared" si="0"/>
        <v>575799.8999999999</v>
      </c>
      <c r="D25" s="70">
        <f t="shared" si="0"/>
        <v>590194.8974999998</v>
      </c>
    </row>
    <row r="26" spans="1:4" ht="12.75">
      <c r="A26" s="78" t="s">
        <v>190</v>
      </c>
      <c r="B26" s="70"/>
      <c r="C26" s="70"/>
      <c r="D26" s="70"/>
    </row>
    <row r="27" spans="1:4" ht="12.75">
      <c r="A27" s="78" t="s">
        <v>191</v>
      </c>
      <c r="B27" s="70">
        <v>380000</v>
      </c>
      <c r="C27" s="70">
        <f t="shared" si="0"/>
        <v>389499.99999999994</v>
      </c>
      <c r="D27" s="70">
        <f t="shared" si="0"/>
        <v>399237.4999999999</v>
      </c>
    </row>
    <row r="28" spans="1:4" ht="12.75">
      <c r="A28" s="78" t="s">
        <v>192</v>
      </c>
      <c r="B28" s="70">
        <v>66000</v>
      </c>
      <c r="C28" s="70">
        <f t="shared" si="0"/>
        <v>67650</v>
      </c>
      <c r="D28" s="70">
        <f t="shared" si="0"/>
        <v>69341.25</v>
      </c>
    </row>
    <row r="29" spans="1:4" ht="12.75">
      <c r="A29" s="78" t="s">
        <v>193</v>
      </c>
      <c r="B29" s="70">
        <v>3438</v>
      </c>
      <c r="C29" s="70">
        <f t="shared" si="0"/>
        <v>3523.95</v>
      </c>
      <c r="D29" s="70">
        <f t="shared" si="0"/>
        <v>3612.0487499999995</v>
      </c>
    </row>
    <row r="30" spans="1:4" ht="12.75">
      <c r="A30" s="78" t="s">
        <v>204</v>
      </c>
      <c r="B30" s="70">
        <v>2871</v>
      </c>
      <c r="C30" s="70">
        <f t="shared" si="0"/>
        <v>2942.7749999999996</v>
      </c>
      <c r="D30" s="70">
        <f t="shared" si="0"/>
        <v>3016.344374999999</v>
      </c>
    </row>
    <row r="31" spans="1:4" ht="22.5">
      <c r="A31" s="79" t="s">
        <v>194</v>
      </c>
      <c r="B31" s="70">
        <v>20000</v>
      </c>
      <c r="C31" s="70">
        <f t="shared" si="0"/>
        <v>20500</v>
      </c>
      <c r="D31" s="70">
        <f t="shared" si="0"/>
        <v>21012.499999999996</v>
      </c>
    </row>
    <row r="32" spans="1:4" ht="24" customHeight="1">
      <c r="A32" s="79" t="s">
        <v>195</v>
      </c>
      <c r="B32" s="70">
        <v>7</v>
      </c>
      <c r="C32" s="70">
        <f t="shared" si="0"/>
        <v>7.174999999999999</v>
      </c>
      <c r="D32" s="70">
        <f t="shared" si="0"/>
        <v>7.354374999999998</v>
      </c>
    </row>
    <row r="33" spans="1:4" ht="12.75">
      <c r="A33" s="79" t="s">
        <v>196</v>
      </c>
      <c r="B33" s="70">
        <v>1630</v>
      </c>
      <c r="C33" s="70">
        <f t="shared" si="0"/>
        <v>1670.7499999999998</v>
      </c>
      <c r="D33" s="70">
        <f t="shared" si="0"/>
        <v>1712.5187499999997</v>
      </c>
    </row>
    <row r="34" spans="1:4" ht="45">
      <c r="A34" s="79" t="s">
        <v>205</v>
      </c>
      <c r="B34" s="70">
        <v>85000</v>
      </c>
      <c r="C34" s="70">
        <f t="shared" si="0"/>
        <v>87124.99999999999</v>
      </c>
      <c r="D34" s="70">
        <f t="shared" si="0"/>
        <v>89303.12499999997</v>
      </c>
    </row>
    <row r="35" spans="1:4" ht="22.5">
      <c r="A35" s="79" t="s">
        <v>197</v>
      </c>
      <c r="B35" s="70">
        <v>1300</v>
      </c>
      <c r="C35" s="70">
        <f t="shared" si="0"/>
        <v>1332.4999999999998</v>
      </c>
      <c r="D35" s="70">
        <f t="shared" si="0"/>
        <v>1365.8124999999995</v>
      </c>
    </row>
    <row r="36" spans="1:4" ht="22.5">
      <c r="A36" s="79" t="s">
        <v>198</v>
      </c>
      <c r="B36" s="70">
        <v>420</v>
      </c>
      <c r="C36" s="70">
        <f t="shared" si="0"/>
        <v>430.49999999999994</v>
      </c>
      <c r="D36" s="70">
        <f t="shared" si="0"/>
        <v>441.26249999999993</v>
      </c>
    </row>
    <row r="37" spans="1:4" ht="22.5">
      <c r="A37" s="79" t="s">
        <v>199</v>
      </c>
      <c r="B37" s="70">
        <v>720</v>
      </c>
      <c r="C37" s="70">
        <f t="shared" si="0"/>
        <v>737.9999999999999</v>
      </c>
      <c r="D37" s="70">
        <f t="shared" si="0"/>
        <v>756.4499999999998</v>
      </c>
    </row>
    <row r="38" spans="1:4" ht="33.75">
      <c r="A38" s="79" t="s">
        <v>200</v>
      </c>
      <c r="B38" s="70">
        <v>370</v>
      </c>
      <c r="C38" s="70">
        <f t="shared" si="0"/>
        <v>379.24999999999994</v>
      </c>
      <c r="D38" s="70">
        <f t="shared" si="0"/>
        <v>388.73124999999993</v>
      </c>
    </row>
    <row r="39" spans="1:4" ht="12.75">
      <c r="A39" s="75" t="s">
        <v>201</v>
      </c>
      <c r="B39" s="80">
        <f>SUM(B19,B20,B21,B25)</f>
        <v>825575</v>
      </c>
      <c r="C39" s="70">
        <f>B39*1.025</f>
        <v>846214.3749999999</v>
      </c>
      <c r="D39" s="70">
        <f>C39*1.025</f>
        <v>867369.7343749998</v>
      </c>
    </row>
  </sheetData>
  <sheetProtection/>
  <mergeCells count="6">
    <mergeCell ref="A6:D6"/>
    <mergeCell ref="B8:D8"/>
    <mergeCell ref="A1:D1"/>
    <mergeCell ref="A2:D2"/>
    <mergeCell ref="A3:D3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2"/>
  <sheetViews>
    <sheetView workbookViewId="0" topLeftCell="A170">
      <selection activeCell="E6" sqref="E6:I6"/>
    </sheetView>
  </sheetViews>
  <sheetFormatPr defaultColWidth="9.00390625" defaultRowHeight="12.75"/>
  <cols>
    <col min="1" max="1" width="29.125" style="0" customWidth="1"/>
    <col min="2" max="2" width="5.125" style="0" customWidth="1"/>
    <col min="3" max="3" width="5.00390625" style="0" customWidth="1"/>
    <col min="4" max="4" width="4.25390625" style="0" customWidth="1"/>
    <col min="5" max="5" width="8.125" style="0" customWidth="1"/>
    <col min="6" max="6" width="4.75390625" style="0" customWidth="1"/>
    <col min="8" max="8" width="8.875" style="0" customWidth="1"/>
    <col min="9" max="9" width="8.375" style="0" customWidth="1"/>
    <col min="12" max="12" width="13.375" style="0" bestFit="1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47"/>
      <c r="E2" s="93" t="s">
        <v>165</v>
      </c>
      <c r="F2" s="93"/>
      <c r="G2" s="93"/>
      <c r="H2" s="93"/>
      <c r="I2" s="93"/>
    </row>
    <row r="3" spans="1:9" ht="12.75" customHeight="1">
      <c r="A3" s="1"/>
      <c r="B3" s="1"/>
      <c r="C3" s="1"/>
      <c r="D3" s="93" t="s">
        <v>208</v>
      </c>
      <c r="E3" s="93"/>
      <c r="F3" s="93"/>
      <c r="G3" s="93"/>
      <c r="H3" s="93"/>
      <c r="I3" s="93"/>
    </row>
    <row r="4" spans="1:9" ht="12.75" customHeight="1">
      <c r="A4" s="1"/>
      <c r="B4" s="1"/>
      <c r="C4" s="1"/>
      <c r="D4" s="93" t="s">
        <v>163</v>
      </c>
      <c r="E4" s="93"/>
      <c r="F4" s="93"/>
      <c r="G4" s="93"/>
      <c r="H4" s="93"/>
      <c r="I4" s="93"/>
    </row>
    <row r="5" spans="1:9" ht="12.75" customHeight="1">
      <c r="A5" s="1"/>
      <c r="B5" s="1"/>
      <c r="C5" s="1"/>
      <c r="D5" s="93" t="s">
        <v>167</v>
      </c>
      <c r="E5" s="93"/>
      <c r="F5" s="93"/>
      <c r="G5" s="93"/>
      <c r="H5" s="93"/>
      <c r="I5" s="93"/>
    </row>
    <row r="6" spans="1:9" ht="12.75">
      <c r="A6" s="1"/>
      <c r="B6" s="1"/>
      <c r="C6" s="1"/>
      <c r="D6" s="47"/>
      <c r="E6" s="93" t="s">
        <v>209</v>
      </c>
      <c r="F6" s="93"/>
      <c r="G6" s="93"/>
      <c r="H6" s="93"/>
      <c r="I6" s="93"/>
    </row>
    <row r="7" spans="1:9" ht="12.75">
      <c r="A7" s="1"/>
      <c r="B7" s="1"/>
      <c r="C7" s="1"/>
      <c r="D7" s="1"/>
      <c r="E7" s="94"/>
      <c r="F7" s="94"/>
      <c r="G7" s="94"/>
      <c r="H7" s="94"/>
      <c r="I7" s="94"/>
    </row>
    <row r="8" spans="1:9" ht="15.75">
      <c r="A8" s="95" t="s">
        <v>31</v>
      </c>
      <c r="B8" s="96"/>
      <c r="C8" s="96"/>
      <c r="D8" s="96"/>
      <c r="E8" s="96"/>
      <c r="F8" s="96"/>
      <c r="G8" s="96"/>
      <c r="H8" s="96"/>
      <c r="I8" s="96"/>
    </row>
    <row r="9" spans="1:9" ht="15.75">
      <c r="A9" s="95" t="s">
        <v>32</v>
      </c>
      <c r="B9" s="95"/>
      <c r="C9" s="95"/>
      <c r="D9" s="95"/>
      <c r="E9" s="95"/>
      <c r="F9" s="95"/>
      <c r="G9" s="95"/>
      <c r="H9" s="95"/>
      <c r="I9" s="95"/>
    </row>
    <row r="10" spans="1:9" ht="15.75">
      <c r="A10" s="97" t="s">
        <v>33</v>
      </c>
      <c r="B10" s="97"/>
      <c r="C10" s="97"/>
      <c r="D10" s="97"/>
      <c r="E10" s="97"/>
      <c r="F10" s="97"/>
      <c r="G10" s="97"/>
      <c r="H10" s="97"/>
      <c r="I10" s="97"/>
    </row>
    <row r="11" spans="1:9" ht="15.75">
      <c r="A11" s="97" t="s">
        <v>166</v>
      </c>
      <c r="B11" s="97"/>
      <c r="C11" s="97"/>
      <c r="D11" s="97"/>
      <c r="E11" s="97"/>
      <c r="F11" s="97"/>
      <c r="G11" s="97"/>
      <c r="H11" s="97"/>
      <c r="I11" s="97"/>
    </row>
    <row r="12" spans="1:9" ht="13.5" thickBot="1">
      <c r="A12" s="51"/>
      <c r="B12" s="2"/>
      <c r="C12" s="3"/>
      <c r="D12" s="2"/>
      <c r="E12" s="2"/>
      <c r="F12" s="2"/>
      <c r="G12" s="4"/>
      <c r="H12" s="51"/>
      <c r="I12" s="5" t="s">
        <v>140</v>
      </c>
    </row>
    <row r="13" spans="1:9" ht="51">
      <c r="A13" s="6" t="s">
        <v>78</v>
      </c>
      <c r="B13" s="7" t="s">
        <v>85</v>
      </c>
      <c r="C13" s="7" t="s">
        <v>75</v>
      </c>
      <c r="D13" s="7" t="s">
        <v>76</v>
      </c>
      <c r="E13" s="7" t="s">
        <v>77</v>
      </c>
      <c r="F13" s="7" t="s">
        <v>86</v>
      </c>
      <c r="G13" s="8" t="s">
        <v>39</v>
      </c>
      <c r="H13" s="9" t="s">
        <v>164</v>
      </c>
      <c r="I13" s="10" t="s">
        <v>203</v>
      </c>
    </row>
    <row r="14" spans="1:9" ht="12.75">
      <c r="A14" s="11">
        <v>1</v>
      </c>
      <c r="B14" s="12" t="s">
        <v>87</v>
      </c>
      <c r="C14" s="13">
        <v>3</v>
      </c>
      <c r="D14" s="13">
        <v>4</v>
      </c>
      <c r="E14" s="13">
        <v>5</v>
      </c>
      <c r="F14" s="13">
        <v>6</v>
      </c>
      <c r="G14" s="14">
        <v>7</v>
      </c>
      <c r="H14" s="15">
        <v>8</v>
      </c>
      <c r="I14" s="16">
        <v>9</v>
      </c>
    </row>
    <row r="15" spans="1:10" ht="25.5">
      <c r="A15" s="17" t="s">
        <v>138</v>
      </c>
      <c r="B15" s="18" t="s">
        <v>28</v>
      </c>
      <c r="C15" s="19" t="s">
        <v>90</v>
      </c>
      <c r="D15" s="18" t="s">
        <v>44</v>
      </c>
      <c r="E15" s="18"/>
      <c r="F15" s="20"/>
      <c r="G15" s="50">
        <f>SUM(G16,G23,G27,G44,G46,G54,G57)</f>
        <v>50465</v>
      </c>
      <c r="H15" s="50">
        <f>G15*1.025</f>
        <v>51726.62499999999</v>
      </c>
      <c r="I15" s="50">
        <f>H15*1.025</f>
        <v>53019.79062499999</v>
      </c>
      <c r="J15" s="81"/>
    </row>
    <row r="16" spans="1:10" ht="40.5">
      <c r="A16" s="21" t="s">
        <v>134</v>
      </c>
      <c r="B16" s="22" t="s">
        <v>28</v>
      </c>
      <c r="C16" s="23" t="s">
        <v>90</v>
      </c>
      <c r="D16" s="22" t="s">
        <v>91</v>
      </c>
      <c r="E16" s="24"/>
      <c r="F16" s="25"/>
      <c r="G16" s="50">
        <f>SUM(G17,G20)</f>
        <v>2974</v>
      </c>
      <c r="H16" s="50">
        <f aca="true" t="shared" si="0" ref="H16:I79">G16*1.025</f>
        <v>3048.35</v>
      </c>
      <c r="I16" s="50">
        <f t="shared" si="0"/>
        <v>3124.5587499999997</v>
      </c>
      <c r="J16" s="81"/>
    </row>
    <row r="17" spans="1:10" ht="12.75">
      <c r="A17" s="26" t="s">
        <v>84</v>
      </c>
      <c r="B17" s="18" t="s">
        <v>28</v>
      </c>
      <c r="C17" s="19" t="s">
        <v>90</v>
      </c>
      <c r="D17" s="18" t="s">
        <v>91</v>
      </c>
      <c r="E17" s="18" t="s">
        <v>69</v>
      </c>
      <c r="F17" s="19" t="s">
        <v>67</v>
      </c>
      <c r="G17" s="50">
        <f>SUM(G18:G19)</f>
        <v>1425</v>
      </c>
      <c r="H17" s="50">
        <f t="shared" si="0"/>
        <v>1460.6249999999998</v>
      </c>
      <c r="I17" s="50">
        <f t="shared" si="0"/>
        <v>1497.1406249999995</v>
      </c>
      <c r="J17" s="81"/>
    </row>
    <row r="18" spans="1:10" ht="25.5">
      <c r="A18" s="27" t="s">
        <v>135</v>
      </c>
      <c r="B18" s="28"/>
      <c r="C18" s="29" t="s">
        <v>90</v>
      </c>
      <c r="D18" s="28" t="s">
        <v>91</v>
      </c>
      <c r="E18" s="28" t="s">
        <v>69</v>
      </c>
      <c r="F18" s="30">
        <v>120</v>
      </c>
      <c r="G18" s="82">
        <v>1391</v>
      </c>
      <c r="H18" s="50">
        <f t="shared" si="0"/>
        <v>1425.7749999999999</v>
      </c>
      <c r="I18" s="50">
        <f t="shared" si="0"/>
        <v>1461.4193749999997</v>
      </c>
      <c r="J18" s="81"/>
    </row>
    <row r="19" spans="1:10" ht="25.5">
      <c r="A19" s="27" t="s">
        <v>79</v>
      </c>
      <c r="B19" s="28"/>
      <c r="C19" s="29" t="s">
        <v>90</v>
      </c>
      <c r="D19" s="28" t="s">
        <v>91</v>
      </c>
      <c r="E19" s="28" t="s">
        <v>69</v>
      </c>
      <c r="F19" s="30">
        <v>240</v>
      </c>
      <c r="G19" s="82">
        <v>34</v>
      </c>
      <c r="H19" s="50">
        <f t="shared" si="0"/>
        <v>34.849999999999994</v>
      </c>
      <c r="I19" s="50">
        <f t="shared" si="0"/>
        <v>35.72124999999999</v>
      </c>
      <c r="J19" s="81"/>
    </row>
    <row r="20" spans="1:10" ht="12.75">
      <c r="A20" s="26" t="s">
        <v>141</v>
      </c>
      <c r="B20" s="18" t="s">
        <v>28</v>
      </c>
      <c r="C20" s="19" t="s">
        <v>90</v>
      </c>
      <c r="D20" s="18" t="s">
        <v>91</v>
      </c>
      <c r="E20" s="18" t="s">
        <v>128</v>
      </c>
      <c r="F20" s="19" t="s">
        <v>67</v>
      </c>
      <c r="G20" s="50">
        <f>SUM(G21:G22)</f>
        <v>1549</v>
      </c>
      <c r="H20" s="50">
        <f t="shared" si="0"/>
        <v>1587.725</v>
      </c>
      <c r="I20" s="50">
        <f t="shared" si="0"/>
        <v>1627.4181249999997</v>
      </c>
      <c r="J20" s="81"/>
    </row>
    <row r="21" spans="1:10" ht="25.5">
      <c r="A21" s="27" t="s">
        <v>135</v>
      </c>
      <c r="B21" s="28"/>
      <c r="C21" s="29" t="s">
        <v>90</v>
      </c>
      <c r="D21" s="28" t="s">
        <v>91</v>
      </c>
      <c r="E21" s="28" t="s">
        <v>128</v>
      </c>
      <c r="F21" s="30">
        <v>120</v>
      </c>
      <c r="G21" s="82">
        <v>1512</v>
      </c>
      <c r="H21" s="50">
        <f t="shared" si="0"/>
        <v>1549.8</v>
      </c>
      <c r="I21" s="50">
        <f t="shared" si="0"/>
        <v>1588.5449999999998</v>
      </c>
      <c r="J21" s="81"/>
    </row>
    <row r="22" spans="1:10" ht="25.5">
      <c r="A22" s="27" t="s">
        <v>79</v>
      </c>
      <c r="B22" s="28"/>
      <c r="C22" s="29" t="s">
        <v>90</v>
      </c>
      <c r="D22" s="28" t="s">
        <v>91</v>
      </c>
      <c r="E22" s="28" t="s">
        <v>128</v>
      </c>
      <c r="F22" s="30">
        <v>240</v>
      </c>
      <c r="G22" s="82">
        <v>37</v>
      </c>
      <c r="H22" s="50">
        <f t="shared" si="0"/>
        <v>37.925</v>
      </c>
      <c r="I22" s="50">
        <f t="shared" si="0"/>
        <v>38.873124999999995</v>
      </c>
      <c r="J22" s="81"/>
    </row>
    <row r="23" spans="1:10" ht="40.5">
      <c r="A23" s="31" t="s">
        <v>80</v>
      </c>
      <c r="B23" s="22" t="s">
        <v>28</v>
      </c>
      <c r="C23" s="23" t="s">
        <v>90</v>
      </c>
      <c r="D23" s="22" t="s">
        <v>95</v>
      </c>
      <c r="E23" s="22"/>
      <c r="F23" s="32"/>
      <c r="G23" s="50">
        <f>SUM(G24)</f>
        <v>471</v>
      </c>
      <c r="H23" s="50">
        <f t="shared" si="0"/>
        <v>482.775</v>
      </c>
      <c r="I23" s="50">
        <f t="shared" si="0"/>
        <v>494.84437499999996</v>
      </c>
      <c r="J23" s="81"/>
    </row>
    <row r="24" spans="1:10" ht="25.5">
      <c r="A24" s="52" t="s">
        <v>111</v>
      </c>
      <c r="B24" s="33" t="s">
        <v>28</v>
      </c>
      <c r="C24" s="19" t="s">
        <v>90</v>
      </c>
      <c r="D24" s="18" t="s">
        <v>95</v>
      </c>
      <c r="E24" s="18" t="s">
        <v>81</v>
      </c>
      <c r="F24" s="19" t="s">
        <v>67</v>
      </c>
      <c r="G24" s="50">
        <f>SUM(G25:G26)</f>
        <v>471</v>
      </c>
      <c r="H24" s="50">
        <f t="shared" si="0"/>
        <v>482.775</v>
      </c>
      <c r="I24" s="50">
        <f t="shared" si="0"/>
        <v>494.84437499999996</v>
      </c>
      <c r="J24" s="81"/>
    </row>
    <row r="25" spans="1:10" ht="25.5">
      <c r="A25" s="34" t="s">
        <v>135</v>
      </c>
      <c r="B25" s="28"/>
      <c r="C25" s="29" t="s">
        <v>90</v>
      </c>
      <c r="D25" s="28" t="s">
        <v>95</v>
      </c>
      <c r="E25" s="28" t="s">
        <v>81</v>
      </c>
      <c r="F25" s="30">
        <v>120</v>
      </c>
      <c r="G25" s="82">
        <v>465</v>
      </c>
      <c r="H25" s="50">
        <f t="shared" si="0"/>
        <v>476.62499999999994</v>
      </c>
      <c r="I25" s="50">
        <f t="shared" si="0"/>
        <v>488.5406249999999</v>
      </c>
      <c r="J25" s="81"/>
    </row>
    <row r="26" spans="1:10" ht="25.5">
      <c r="A26" s="34" t="s">
        <v>79</v>
      </c>
      <c r="B26" s="28"/>
      <c r="C26" s="29" t="s">
        <v>90</v>
      </c>
      <c r="D26" s="28" t="s">
        <v>95</v>
      </c>
      <c r="E26" s="28" t="s">
        <v>81</v>
      </c>
      <c r="F26" s="30">
        <v>240</v>
      </c>
      <c r="G26" s="82">
        <v>6</v>
      </c>
      <c r="H26" s="50">
        <f t="shared" si="0"/>
        <v>6.1499999999999995</v>
      </c>
      <c r="I26" s="50">
        <f t="shared" si="0"/>
        <v>6.303749999999999</v>
      </c>
      <c r="J26" s="81"/>
    </row>
    <row r="27" spans="1:10" ht="40.5">
      <c r="A27" s="21" t="s">
        <v>82</v>
      </c>
      <c r="B27" s="24" t="s">
        <v>28</v>
      </c>
      <c r="C27" s="23" t="s">
        <v>90</v>
      </c>
      <c r="D27" s="22" t="s">
        <v>93</v>
      </c>
      <c r="E27" s="22"/>
      <c r="F27" s="32"/>
      <c r="G27" s="50">
        <f>SUM(G28,G32,G35,G38,G41)</f>
        <v>26904</v>
      </c>
      <c r="H27" s="50">
        <f t="shared" si="0"/>
        <v>27576.6</v>
      </c>
      <c r="I27" s="50">
        <f t="shared" si="0"/>
        <v>28266.014999999996</v>
      </c>
      <c r="J27" s="81"/>
    </row>
    <row r="28" spans="1:10" ht="12.75">
      <c r="A28" s="26" t="s">
        <v>83</v>
      </c>
      <c r="B28" s="18" t="s">
        <v>28</v>
      </c>
      <c r="C28" s="19" t="s">
        <v>90</v>
      </c>
      <c r="D28" s="18" t="s">
        <v>93</v>
      </c>
      <c r="E28" s="18" t="s">
        <v>128</v>
      </c>
      <c r="F28" s="19" t="s">
        <v>67</v>
      </c>
      <c r="G28" s="50">
        <f>SUM(G29:G31)</f>
        <v>24918</v>
      </c>
      <c r="H28" s="50">
        <f t="shared" si="0"/>
        <v>25540.949999999997</v>
      </c>
      <c r="I28" s="50">
        <f t="shared" si="0"/>
        <v>26179.473749999994</v>
      </c>
      <c r="J28" s="81"/>
    </row>
    <row r="29" spans="1:10" ht="25.5">
      <c r="A29" s="27" t="s">
        <v>135</v>
      </c>
      <c r="B29" s="28"/>
      <c r="C29" s="29" t="s">
        <v>90</v>
      </c>
      <c r="D29" s="28" t="s">
        <v>93</v>
      </c>
      <c r="E29" s="28" t="s">
        <v>128</v>
      </c>
      <c r="F29" s="30">
        <v>120</v>
      </c>
      <c r="G29" s="82">
        <v>14684</v>
      </c>
      <c r="H29" s="50">
        <f t="shared" si="0"/>
        <v>15051.099999999999</v>
      </c>
      <c r="I29" s="50">
        <f t="shared" si="0"/>
        <v>15427.377499999997</v>
      </c>
      <c r="J29" s="81"/>
    </row>
    <row r="30" spans="1:10" ht="25.5">
      <c r="A30" s="27" t="s">
        <v>79</v>
      </c>
      <c r="B30" s="28"/>
      <c r="C30" s="29" t="s">
        <v>90</v>
      </c>
      <c r="D30" s="28" t="s">
        <v>93</v>
      </c>
      <c r="E30" s="28" t="s">
        <v>128</v>
      </c>
      <c r="F30" s="30">
        <v>240</v>
      </c>
      <c r="G30" s="82">
        <v>8860</v>
      </c>
      <c r="H30" s="50">
        <f t="shared" si="0"/>
        <v>9081.5</v>
      </c>
      <c r="I30" s="50">
        <f t="shared" si="0"/>
        <v>9308.537499999999</v>
      </c>
      <c r="J30" s="81"/>
    </row>
    <row r="31" spans="1:10" ht="38.25">
      <c r="A31" s="27" t="s">
        <v>132</v>
      </c>
      <c r="B31" s="28"/>
      <c r="C31" s="29" t="s">
        <v>90</v>
      </c>
      <c r="D31" s="28" t="s">
        <v>93</v>
      </c>
      <c r="E31" s="28" t="s">
        <v>128</v>
      </c>
      <c r="F31" s="30">
        <v>850</v>
      </c>
      <c r="G31" s="82">
        <v>1374</v>
      </c>
      <c r="H31" s="50">
        <f t="shared" si="0"/>
        <v>1408.35</v>
      </c>
      <c r="I31" s="50">
        <f t="shared" si="0"/>
        <v>1443.5587499999997</v>
      </c>
      <c r="J31" s="81"/>
    </row>
    <row r="32" spans="1:10" ht="51">
      <c r="A32" s="26" t="s">
        <v>133</v>
      </c>
      <c r="B32" s="18" t="s">
        <v>28</v>
      </c>
      <c r="C32" s="19" t="s">
        <v>90</v>
      </c>
      <c r="D32" s="18" t="s">
        <v>93</v>
      </c>
      <c r="E32" s="18" t="s">
        <v>151</v>
      </c>
      <c r="F32" s="19" t="s">
        <v>67</v>
      </c>
      <c r="G32" s="50">
        <f>SUM(G33:G34)</f>
        <v>343</v>
      </c>
      <c r="H32" s="50">
        <f t="shared" si="0"/>
        <v>351.575</v>
      </c>
      <c r="I32" s="50">
        <f t="shared" si="0"/>
        <v>360.36437499999994</v>
      </c>
      <c r="J32" s="81"/>
    </row>
    <row r="33" spans="1:10" ht="25.5">
      <c r="A33" s="27" t="s">
        <v>135</v>
      </c>
      <c r="B33" s="28"/>
      <c r="C33" s="29" t="s">
        <v>90</v>
      </c>
      <c r="D33" s="28" t="s">
        <v>93</v>
      </c>
      <c r="E33" s="28" t="s">
        <v>151</v>
      </c>
      <c r="F33" s="30">
        <v>120</v>
      </c>
      <c r="G33" s="82">
        <v>276</v>
      </c>
      <c r="H33" s="50">
        <f t="shared" si="0"/>
        <v>282.9</v>
      </c>
      <c r="I33" s="50">
        <f t="shared" si="0"/>
        <v>289.97249999999997</v>
      </c>
      <c r="J33" s="81"/>
    </row>
    <row r="34" spans="1:10" ht="25.5">
      <c r="A34" s="27" t="s">
        <v>79</v>
      </c>
      <c r="B34" s="28"/>
      <c r="C34" s="29" t="s">
        <v>90</v>
      </c>
      <c r="D34" s="28" t="s">
        <v>93</v>
      </c>
      <c r="E34" s="28" t="s">
        <v>151</v>
      </c>
      <c r="F34" s="30">
        <v>240</v>
      </c>
      <c r="G34" s="82">
        <v>67</v>
      </c>
      <c r="H34" s="50">
        <f t="shared" si="0"/>
        <v>68.675</v>
      </c>
      <c r="I34" s="50">
        <f t="shared" si="0"/>
        <v>70.39187499999998</v>
      </c>
      <c r="J34" s="81"/>
    </row>
    <row r="35" spans="1:10" ht="51">
      <c r="A35" s="26" t="s">
        <v>49</v>
      </c>
      <c r="B35" s="18" t="s">
        <v>28</v>
      </c>
      <c r="C35" s="19" t="s">
        <v>90</v>
      </c>
      <c r="D35" s="18" t="s">
        <v>93</v>
      </c>
      <c r="E35" s="18" t="s">
        <v>73</v>
      </c>
      <c r="F35" s="19" t="s">
        <v>67</v>
      </c>
      <c r="G35" s="50">
        <f>SUM(G36:G37)</f>
        <v>495</v>
      </c>
      <c r="H35" s="50">
        <f t="shared" si="0"/>
        <v>507.37499999999994</v>
      </c>
      <c r="I35" s="50">
        <f t="shared" si="0"/>
        <v>520.0593749999999</v>
      </c>
      <c r="J35" s="81"/>
    </row>
    <row r="36" spans="1:10" ht="25.5">
      <c r="A36" s="27" t="s">
        <v>135</v>
      </c>
      <c r="B36" s="28"/>
      <c r="C36" s="29" t="s">
        <v>90</v>
      </c>
      <c r="D36" s="28" t="s">
        <v>93</v>
      </c>
      <c r="E36" s="28" t="s">
        <v>73</v>
      </c>
      <c r="F36" s="30">
        <v>120</v>
      </c>
      <c r="G36" s="82">
        <v>283</v>
      </c>
      <c r="H36" s="50">
        <f t="shared" si="0"/>
        <v>290.075</v>
      </c>
      <c r="I36" s="50">
        <f t="shared" si="0"/>
        <v>297.326875</v>
      </c>
      <c r="J36" s="81"/>
    </row>
    <row r="37" spans="1:10" ht="25.5">
      <c r="A37" s="27" t="s">
        <v>79</v>
      </c>
      <c r="B37" s="28"/>
      <c r="C37" s="29" t="s">
        <v>90</v>
      </c>
      <c r="D37" s="28" t="s">
        <v>93</v>
      </c>
      <c r="E37" s="28" t="s">
        <v>73</v>
      </c>
      <c r="F37" s="30">
        <v>240</v>
      </c>
      <c r="G37" s="82">
        <v>212</v>
      </c>
      <c r="H37" s="50">
        <f t="shared" si="0"/>
        <v>217.29999999999998</v>
      </c>
      <c r="I37" s="50">
        <f t="shared" si="0"/>
        <v>222.73249999999996</v>
      </c>
      <c r="J37" s="81"/>
    </row>
    <row r="38" spans="1:10" ht="51">
      <c r="A38" s="26" t="s">
        <v>27</v>
      </c>
      <c r="B38" s="18" t="s">
        <v>28</v>
      </c>
      <c r="C38" s="19" t="s">
        <v>90</v>
      </c>
      <c r="D38" s="18" t="s">
        <v>93</v>
      </c>
      <c r="E38" s="18" t="s">
        <v>74</v>
      </c>
      <c r="F38" s="19" t="s">
        <v>67</v>
      </c>
      <c r="G38" s="50">
        <f>SUM(G39:G40)</f>
        <v>7</v>
      </c>
      <c r="H38" s="50">
        <f t="shared" si="0"/>
        <v>7.174999999999999</v>
      </c>
      <c r="I38" s="50">
        <f t="shared" si="0"/>
        <v>7.354374999999998</v>
      </c>
      <c r="J38" s="81"/>
    </row>
    <row r="39" spans="1:10" ht="25.5">
      <c r="A39" s="27" t="s">
        <v>135</v>
      </c>
      <c r="B39" s="28"/>
      <c r="C39" s="29" t="s">
        <v>90</v>
      </c>
      <c r="D39" s="28" t="s">
        <v>93</v>
      </c>
      <c r="E39" s="28" t="s">
        <v>74</v>
      </c>
      <c r="F39" s="30">
        <v>120</v>
      </c>
      <c r="G39" s="82">
        <v>0</v>
      </c>
      <c r="H39" s="50">
        <f t="shared" si="0"/>
        <v>0</v>
      </c>
      <c r="I39" s="50">
        <f t="shared" si="0"/>
        <v>0</v>
      </c>
      <c r="J39" s="81"/>
    </row>
    <row r="40" spans="1:10" ht="25.5">
      <c r="A40" s="27" t="s">
        <v>79</v>
      </c>
      <c r="B40" s="28"/>
      <c r="C40" s="29" t="s">
        <v>90</v>
      </c>
      <c r="D40" s="28" t="s">
        <v>93</v>
      </c>
      <c r="E40" s="28" t="s">
        <v>74</v>
      </c>
      <c r="F40" s="30">
        <v>240</v>
      </c>
      <c r="G40" s="82">
        <v>7</v>
      </c>
      <c r="H40" s="50">
        <f t="shared" si="0"/>
        <v>7.174999999999999</v>
      </c>
      <c r="I40" s="50">
        <f t="shared" si="0"/>
        <v>7.354374999999998</v>
      </c>
      <c r="J40" s="81"/>
    </row>
    <row r="41" spans="1:10" ht="25.5">
      <c r="A41" s="26" t="s">
        <v>50</v>
      </c>
      <c r="B41" s="18" t="s">
        <v>28</v>
      </c>
      <c r="C41" s="19" t="s">
        <v>90</v>
      </c>
      <c r="D41" s="18" t="s">
        <v>93</v>
      </c>
      <c r="E41" s="18" t="s">
        <v>71</v>
      </c>
      <c r="F41" s="19" t="s">
        <v>67</v>
      </c>
      <c r="G41" s="50">
        <f>SUM(G42:G45)</f>
        <v>1141</v>
      </c>
      <c r="H41" s="50">
        <f t="shared" si="0"/>
        <v>1169.5249999999999</v>
      </c>
      <c r="I41" s="50">
        <f t="shared" si="0"/>
        <v>1198.7631249999997</v>
      </c>
      <c r="J41" s="81"/>
    </row>
    <row r="42" spans="1:10" ht="25.5">
      <c r="A42" s="27" t="s">
        <v>135</v>
      </c>
      <c r="B42" s="28"/>
      <c r="C42" s="29" t="s">
        <v>90</v>
      </c>
      <c r="D42" s="28" t="s">
        <v>93</v>
      </c>
      <c r="E42" s="28" t="s">
        <v>71</v>
      </c>
      <c r="F42" s="30">
        <v>120</v>
      </c>
      <c r="G42" s="82">
        <v>1111</v>
      </c>
      <c r="H42" s="50">
        <f t="shared" si="0"/>
        <v>1138.7749999999999</v>
      </c>
      <c r="I42" s="50">
        <f t="shared" si="0"/>
        <v>1167.2443749999998</v>
      </c>
      <c r="J42" s="81"/>
    </row>
    <row r="43" spans="1:10" ht="25.5">
      <c r="A43" s="27" t="s">
        <v>79</v>
      </c>
      <c r="B43" s="28"/>
      <c r="C43" s="29" t="s">
        <v>90</v>
      </c>
      <c r="D43" s="28" t="s">
        <v>93</v>
      </c>
      <c r="E43" s="28" t="s">
        <v>71</v>
      </c>
      <c r="F43" s="30">
        <v>240</v>
      </c>
      <c r="G43" s="82">
        <v>30</v>
      </c>
      <c r="H43" s="50">
        <f t="shared" si="0"/>
        <v>30.749999999999996</v>
      </c>
      <c r="I43" s="50">
        <f t="shared" si="0"/>
        <v>31.518749999999994</v>
      </c>
      <c r="J43" s="81"/>
    </row>
    <row r="44" spans="1:10" ht="38.25">
      <c r="A44" s="17" t="s">
        <v>113</v>
      </c>
      <c r="B44" s="18" t="s">
        <v>28</v>
      </c>
      <c r="C44" s="19" t="s">
        <v>90</v>
      </c>
      <c r="D44" s="18" t="s">
        <v>98</v>
      </c>
      <c r="E44" s="18" t="s">
        <v>114</v>
      </c>
      <c r="F44" s="29" t="s">
        <v>67</v>
      </c>
      <c r="G44" s="50">
        <v>0</v>
      </c>
      <c r="H44" s="50">
        <f t="shared" si="0"/>
        <v>0</v>
      </c>
      <c r="I44" s="50">
        <f t="shared" si="0"/>
        <v>0</v>
      </c>
      <c r="J44" s="81"/>
    </row>
    <row r="45" spans="1:10" ht="25.5">
      <c r="A45" s="27" t="s">
        <v>79</v>
      </c>
      <c r="B45" s="28"/>
      <c r="C45" s="29" t="s">
        <v>90</v>
      </c>
      <c r="D45" s="28" t="s">
        <v>98</v>
      </c>
      <c r="E45" s="28" t="s">
        <v>114</v>
      </c>
      <c r="F45" s="30">
        <v>240</v>
      </c>
      <c r="G45" s="82">
        <v>0</v>
      </c>
      <c r="H45" s="50">
        <f t="shared" si="0"/>
        <v>0</v>
      </c>
      <c r="I45" s="50">
        <f t="shared" si="0"/>
        <v>0</v>
      </c>
      <c r="J45" s="81"/>
    </row>
    <row r="46" spans="1:10" ht="43.5" customHeight="1">
      <c r="A46" s="21" t="s">
        <v>51</v>
      </c>
      <c r="B46" s="24"/>
      <c r="C46" s="23" t="s">
        <v>90</v>
      </c>
      <c r="D46" s="22" t="s">
        <v>92</v>
      </c>
      <c r="E46" s="22"/>
      <c r="F46" s="32"/>
      <c r="G46" s="50">
        <f>SUM(G47,G51)</f>
        <v>7185</v>
      </c>
      <c r="H46" s="50">
        <f t="shared" si="0"/>
        <v>7364.624999999999</v>
      </c>
      <c r="I46" s="50">
        <f t="shared" si="0"/>
        <v>7548.7406249999985</v>
      </c>
      <c r="J46" s="81"/>
    </row>
    <row r="47" spans="1:10" ht="12.75">
      <c r="A47" s="26" t="s">
        <v>52</v>
      </c>
      <c r="B47" s="18" t="s">
        <v>53</v>
      </c>
      <c r="C47" s="19" t="s">
        <v>90</v>
      </c>
      <c r="D47" s="18" t="s">
        <v>92</v>
      </c>
      <c r="E47" s="18" t="s">
        <v>128</v>
      </c>
      <c r="F47" s="19" t="s">
        <v>67</v>
      </c>
      <c r="G47" s="50">
        <f>SUM(G48:G50)</f>
        <v>4770</v>
      </c>
      <c r="H47" s="50">
        <f t="shared" si="0"/>
        <v>4889.25</v>
      </c>
      <c r="I47" s="50">
        <f t="shared" si="0"/>
        <v>5011.48125</v>
      </c>
      <c r="J47" s="81"/>
    </row>
    <row r="48" spans="1:10" ht="25.5">
      <c r="A48" s="27" t="s">
        <v>135</v>
      </c>
      <c r="B48" s="28"/>
      <c r="C48" s="29" t="s">
        <v>90</v>
      </c>
      <c r="D48" s="28" t="s">
        <v>92</v>
      </c>
      <c r="E48" s="28" t="s">
        <v>128</v>
      </c>
      <c r="F48" s="30">
        <v>120</v>
      </c>
      <c r="G48" s="82">
        <v>4109</v>
      </c>
      <c r="H48" s="50">
        <f t="shared" si="0"/>
        <v>4211.724999999999</v>
      </c>
      <c r="I48" s="50">
        <f t="shared" si="0"/>
        <v>4317.018124999999</v>
      </c>
      <c r="J48" s="81"/>
    </row>
    <row r="49" spans="1:10" ht="25.5">
      <c r="A49" s="27" t="s">
        <v>79</v>
      </c>
      <c r="B49" s="28"/>
      <c r="C49" s="29" t="s">
        <v>90</v>
      </c>
      <c r="D49" s="28" t="s">
        <v>92</v>
      </c>
      <c r="E49" s="28" t="s">
        <v>128</v>
      </c>
      <c r="F49" s="30">
        <v>240</v>
      </c>
      <c r="G49" s="82">
        <v>658</v>
      </c>
      <c r="H49" s="50">
        <f t="shared" si="0"/>
        <v>674.4499999999999</v>
      </c>
      <c r="I49" s="50">
        <f t="shared" si="0"/>
        <v>691.3112499999999</v>
      </c>
      <c r="J49" s="81"/>
    </row>
    <row r="50" spans="1:10" ht="38.25">
      <c r="A50" s="27" t="s">
        <v>132</v>
      </c>
      <c r="B50" s="28"/>
      <c r="C50" s="29" t="s">
        <v>90</v>
      </c>
      <c r="D50" s="28" t="s">
        <v>92</v>
      </c>
      <c r="E50" s="28" t="s">
        <v>128</v>
      </c>
      <c r="F50" s="30">
        <v>850</v>
      </c>
      <c r="G50" s="82">
        <v>3</v>
      </c>
      <c r="H50" s="50">
        <f t="shared" si="0"/>
        <v>3.0749999999999997</v>
      </c>
      <c r="I50" s="50">
        <f t="shared" si="0"/>
        <v>3.1518749999999995</v>
      </c>
      <c r="J50" s="81"/>
    </row>
    <row r="51" spans="1:10" ht="25.5">
      <c r="A51" s="26" t="s">
        <v>54</v>
      </c>
      <c r="B51" s="18" t="s">
        <v>28</v>
      </c>
      <c r="C51" s="19" t="s">
        <v>90</v>
      </c>
      <c r="D51" s="18" t="s">
        <v>92</v>
      </c>
      <c r="E51" s="18" t="s">
        <v>70</v>
      </c>
      <c r="F51" s="19" t="s">
        <v>67</v>
      </c>
      <c r="G51" s="50">
        <f>SUM(G52:G53)</f>
        <v>2415</v>
      </c>
      <c r="H51" s="50">
        <f t="shared" si="0"/>
        <v>2475.375</v>
      </c>
      <c r="I51" s="50">
        <f t="shared" si="0"/>
        <v>2537.2593749999996</v>
      </c>
      <c r="J51" s="81"/>
    </row>
    <row r="52" spans="1:10" ht="25.5">
      <c r="A52" s="27" t="s">
        <v>135</v>
      </c>
      <c r="B52" s="28"/>
      <c r="C52" s="29" t="s">
        <v>90</v>
      </c>
      <c r="D52" s="28" t="s">
        <v>92</v>
      </c>
      <c r="E52" s="28" t="s">
        <v>70</v>
      </c>
      <c r="F52" s="30">
        <v>120</v>
      </c>
      <c r="G52" s="82">
        <v>2271</v>
      </c>
      <c r="H52" s="50">
        <f t="shared" si="0"/>
        <v>2327.7749999999996</v>
      </c>
      <c r="I52" s="50">
        <f t="shared" si="0"/>
        <v>2385.969374999999</v>
      </c>
      <c r="J52" s="81"/>
    </row>
    <row r="53" spans="1:10" ht="25.5">
      <c r="A53" s="27" t="s">
        <v>79</v>
      </c>
      <c r="B53" s="28"/>
      <c r="C53" s="29" t="s">
        <v>90</v>
      </c>
      <c r="D53" s="28" t="s">
        <v>92</v>
      </c>
      <c r="E53" s="28" t="s">
        <v>70</v>
      </c>
      <c r="F53" s="30">
        <v>240</v>
      </c>
      <c r="G53" s="82">
        <v>144</v>
      </c>
      <c r="H53" s="50">
        <f t="shared" si="0"/>
        <v>147.6</v>
      </c>
      <c r="I53" s="50">
        <f t="shared" si="0"/>
        <v>151.29</v>
      </c>
      <c r="J53" s="81"/>
    </row>
    <row r="54" spans="1:10" ht="13.5">
      <c r="A54" s="21" t="s">
        <v>143</v>
      </c>
      <c r="B54" s="24" t="s">
        <v>28</v>
      </c>
      <c r="C54" s="23" t="s">
        <v>90</v>
      </c>
      <c r="D54" s="22" t="s">
        <v>124</v>
      </c>
      <c r="E54" s="18" t="s">
        <v>144</v>
      </c>
      <c r="F54" s="19" t="s">
        <v>67</v>
      </c>
      <c r="G54" s="50">
        <f>SUM(G55)</f>
        <v>1700</v>
      </c>
      <c r="H54" s="50">
        <f t="shared" si="0"/>
        <v>1742.4999999999998</v>
      </c>
      <c r="I54" s="50">
        <f t="shared" si="0"/>
        <v>1786.0624999999995</v>
      </c>
      <c r="J54" s="81"/>
    </row>
    <row r="55" spans="1:10" ht="27" customHeight="1">
      <c r="A55" s="27" t="s">
        <v>10</v>
      </c>
      <c r="B55" s="28"/>
      <c r="C55" s="29" t="s">
        <v>90</v>
      </c>
      <c r="D55" s="28" t="s">
        <v>124</v>
      </c>
      <c r="E55" s="28" t="s">
        <v>144</v>
      </c>
      <c r="F55" s="30"/>
      <c r="G55" s="82">
        <f>SUM(G56)</f>
        <v>1700</v>
      </c>
      <c r="H55" s="50">
        <f t="shared" si="0"/>
        <v>1742.4999999999998</v>
      </c>
      <c r="I55" s="50">
        <f t="shared" si="0"/>
        <v>1786.0624999999995</v>
      </c>
      <c r="J55" s="81"/>
    </row>
    <row r="56" spans="1:10" ht="12.75">
      <c r="A56" s="27" t="s">
        <v>145</v>
      </c>
      <c r="B56" s="28"/>
      <c r="C56" s="29" t="s">
        <v>90</v>
      </c>
      <c r="D56" s="28" t="s">
        <v>124</v>
      </c>
      <c r="E56" s="28" t="s">
        <v>144</v>
      </c>
      <c r="F56" s="30">
        <v>870</v>
      </c>
      <c r="G56" s="82">
        <v>1700</v>
      </c>
      <c r="H56" s="50">
        <f t="shared" si="0"/>
        <v>1742.4999999999998</v>
      </c>
      <c r="I56" s="50">
        <f t="shared" si="0"/>
        <v>1786.0624999999995</v>
      </c>
      <c r="J56" s="81"/>
    </row>
    <row r="57" spans="1:10" ht="25.5">
      <c r="A57" s="17" t="s">
        <v>146</v>
      </c>
      <c r="B57" s="18" t="s">
        <v>28</v>
      </c>
      <c r="C57" s="19" t="s">
        <v>90</v>
      </c>
      <c r="D57" s="18" t="s">
        <v>94</v>
      </c>
      <c r="E57" s="28"/>
      <c r="F57" s="29"/>
      <c r="G57" s="50">
        <f>SUM(G58:G61)</f>
        <v>11231</v>
      </c>
      <c r="H57" s="50">
        <f t="shared" si="0"/>
        <v>11511.775</v>
      </c>
      <c r="I57" s="50">
        <f t="shared" si="0"/>
        <v>11799.569375</v>
      </c>
      <c r="J57" s="81"/>
    </row>
    <row r="58" spans="1:10" ht="25.5">
      <c r="A58" s="27" t="s">
        <v>135</v>
      </c>
      <c r="B58" s="18"/>
      <c r="C58" s="19" t="s">
        <v>90</v>
      </c>
      <c r="D58" s="18" t="s">
        <v>94</v>
      </c>
      <c r="E58" s="28" t="s">
        <v>88</v>
      </c>
      <c r="F58" s="29" t="s">
        <v>7</v>
      </c>
      <c r="G58" s="82">
        <v>791</v>
      </c>
      <c r="H58" s="50">
        <f t="shared" si="0"/>
        <v>810.775</v>
      </c>
      <c r="I58" s="50">
        <f t="shared" si="0"/>
        <v>831.044375</v>
      </c>
      <c r="J58" s="81"/>
    </row>
    <row r="59" spans="1:10" ht="25.5">
      <c r="A59" s="27" t="s">
        <v>79</v>
      </c>
      <c r="B59" s="28"/>
      <c r="C59" s="29" t="s">
        <v>90</v>
      </c>
      <c r="D59" s="28" t="s">
        <v>94</v>
      </c>
      <c r="E59" s="35" t="s">
        <v>88</v>
      </c>
      <c r="F59" s="30">
        <v>240</v>
      </c>
      <c r="G59" s="82">
        <v>5770</v>
      </c>
      <c r="H59" s="50">
        <f t="shared" si="0"/>
        <v>5914.249999999999</v>
      </c>
      <c r="I59" s="50">
        <f t="shared" si="0"/>
        <v>6062.106249999999</v>
      </c>
      <c r="J59" s="81"/>
    </row>
    <row r="60" spans="1:10" ht="38.25">
      <c r="A60" s="27" t="s">
        <v>132</v>
      </c>
      <c r="B60" s="28"/>
      <c r="C60" s="29" t="s">
        <v>90</v>
      </c>
      <c r="D60" s="28" t="s">
        <v>94</v>
      </c>
      <c r="E60" s="35" t="s">
        <v>88</v>
      </c>
      <c r="F60" s="30">
        <v>850</v>
      </c>
      <c r="G60" s="82">
        <v>85</v>
      </c>
      <c r="H60" s="50">
        <f t="shared" si="0"/>
        <v>87.12499999999999</v>
      </c>
      <c r="I60" s="50">
        <f t="shared" si="0"/>
        <v>89.30312499999998</v>
      </c>
      <c r="J60" s="81"/>
    </row>
    <row r="61" spans="1:10" ht="51">
      <c r="A61" s="27" t="s">
        <v>6</v>
      </c>
      <c r="B61" s="28"/>
      <c r="C61" s="29" t="s">
        <v>90</v>
      </c>
      <c r="D61" s="28" t="s">
        <v>94</v>
      </c>
      <c r="E61" s="36" t="s">
        <v>89</v>
      </c>
      <c r="F61" s="30">
        <v>414</v>
      </c>
      <c r="G61" s="82">
        <v>4585</v>
      </c>
      <c r="H61" s="50">
        <f t="shared" si="0"/>
        <v>4699.625</v>
      </c>
      <c r="I61" s="50">
        <f t="shared" si="0"/>
        <v>4817.115624999999</v>
      </c>
      <c r="J61" s="81"/>
    </row>
    <row r="62" spans="1:10" ht="51">
      <c r="A62" s="17" t="s">
        <v>148</v>
      </c>
      <c r="B62" s="18" t="s">
        <v>28</v>
      </c>
      <c r="C62" s="19" t="s">
        <v>95</v>
      </c>
      <c r="D62" s="18" t="s">
        <v>44</v>
      </c>
      <c r="E62" s="18"/>
      <c r="F62" s="20"/>
      <c r="G62" s="50">
        <f>SUM(G63,G67)</f>
        <v>1901</v>
      </c>
      <c r="H62" s="50">
        <f t="shared" si="0"/>
        <v>1948.5249999999999</v>
      </c>
      <c r="I62" s="50">
        <f t="shared" si="0"/>
        <v>1997.2381249999996</v>
      </c>
      <c r="J62" s="81"/>
    </row>
    <row r="63" spans="1:10" ht="40.5">
      <c r="A63" s="37" t="s">
        <v>11</v>
      </c>
      <c r="B63" s="24" t="s">
        <v>28</v>
      </c>
      <c r="C63" s="23" t="s">
        <v>95</v>
      </c>
      <c r="D63" s="22" t="s">
        <v>93</v>
      </c>
      <c r="E63" s="22"/>
      <c r="F63" s="32"/>
      <c r="G63" s="50">
        <f>SUM(G64)</f>
        <v>826</v>
      </c>
      <c r="H63" s="50">
        <f t="shared" si="0"/>
        <v>846.65</v>
      </c>
      <c r="I63" s="50">
        <f t="shared" si="0"/>
        <v>867.8162499999999</v>
      </c>
      <c r="J63" s="81"/>
    </row>
    <row r="64" spans="1:10" ht="25.5">
      <c r="A64" s="26" t="s">
        <v>147</v>
      </c>
      <c r="B64" s="28" t="s">
        <v>28</v>
      </c>
      <c r="C64" s="19" t="s">
        <v>95</v>
      </c>
      <c r="D64" s="18" t="s">
        <v>93</v>
      </c>
      <c r="E64" s="18" t="s">
        <v>168</v>
      </c>
      <c r="F64" s="29" t="s">
        <v>67</v>
      </c>
      <c r="G64" s="50">
        <f>SUM(G65:G66)</f>
        <v>826</v>
      </c>
      <c r="H64" s="50">
        <f t="shared" si="0"/>
        <v>846.65</v>
      </c>
      <c r="I64" s="50">
        <f t="shared" si="0"/>
        <v>867.8162499999999</v>
      </c>
      <c r="J64" s="81"/>
    </row>
    <row r="65" spans="1:10" ht="25.5">
      <c r="A65" s="27" t="s">
        <v>135</v>
      </c>
      <c r="B65" s="28"/>
      <c r="C65" s="29" t="s">
        <v>95</v>
      </c>
      <c r="D65" s="28" t="s">
        <v>93</v>
      </c>
      <c r="E65" s="28" t="s">
        <v>168</v>
      </c>
      <c r="F65" s="30">
        <v>120</v>
      </c>
      <c r="G65" s="82">
        <v>810</v>
      </c>
      <c r="H65" s="50">
        <f t="shared" si="0"/>
        <v>830.2499999999999</v>
      </c>
      <c r="I65" s="50">
        <f t="shared" si="0"/>
        <v>851.0062499999998</v>
      </c>
      <c r="J65" s="81"/>
    </row>
    <row r="66" spans="1:10" ht="25.5">
      <c r="A66" s="27" t="s">
        <v>79</v>
      </c>
      <c r="B66" s="28"/>
      <c r="C66" s="29" t="s">
        <v>95</v>
      </c>
      <c r="D66" s="28" t="s">
        <v>93</v>
      </c>
      <c r="E66" s="28" t="s">
        <v>168</v>
      </c>
      <c r="F66" s="30">
        <v>240</v>
      </c>
      <c r="G66" s="82">
        <v>16</v>
      </c>
      <c r="H66" s="50">
        <f t="shared" si="0"/>
        <v>16.4</v>
      </c>
      <c r="I66" s="50">
        <f t="shared" si="0"/>
        <v>16.81</v>
      </c>
      <c r="J66" s="81"/>
    </row>
    <row r="67" spans="1:10" ht="13.5">
      <c r="A67" s="37" t="s">
        <v>12</v>
      </c>
      <c r="B67" s="22" t="s">
        <v>28</v>
      </c>
      <c r="C67" s="23" t="s">
        <v>95</v>
      </c>
      <c r="D67" s="22" t="s">
        <v>96</v>
      </c>
      <c r="E67" s="22"/>
      <c r="F67" s="29"/>
      <c r="G67" s="50">
        <f>SUM(G68:G69)</f>
        <v>1075</v>
      </c>
      <c r="H67" s="50">
        <f t="shared" si="0"/>
        <v>1101.875</v>
      </c>
      <c r="I67" s="50">
        <f t="shared" si="0"/>
        <v>1129.421875</v>
      </c>
      <c r="J67" s="81"/>
    </row>
    <row r="68" spans="1:10" ht="25.5">
      <c r="A68" s="27" t="s">
        <v>135</v>
      </c>
      <c r="B68" s="28"/>
      <c r="C68" s="29" t="s">
        <v>95</v>
      </c>
      <c r="D68" s="28" t="s">
        <v>96</v>
      </c>
      <c r="E68" s="28" t="s">
        <v>128</v>
      </c>
      <c r="F68" s="30">
        <v>120</v>
      </c>
      <c r="G68" s="82">
        <v>1015</v>
      </c>
      <c r="H68" s="50">
        <f t="shared" si="0"/>
        <v>1040.375</v>
      </c>
      <c r="I68" s="50">
        <f t="shared" si="0"/>
        <v>1066.3843749999999</v>
      </c>
      <c r="J68" s="81"/>
    </row>
    <row r="69" spans="1:10" ht="25.5">
      <c r="A69" s="27" t="s">
        <v>79</v>
      </c>
      <c r="B69" s="28"/>
      <c r="C69" s="29" t="s">
        <v>95</v>
      </c>
      <c r="D69" s="28" t="s">
        <v>96</v>
      </c>
      <c r="E69" s="28" t="s">
        <v>128</v>
      </c>
      <c r="F69" s="30">
        <v>240</v>
      </c>
      <c r="G69" s="82">
        <v>60</v>
      </c>
      <c r="H69" s="50">
        <f t="shared" si="0"/>
        <v>61.49999999999999</v>
      </c>
      <c r="I69" s="50">
        <f t="shared" si="0"/>
        <v>63.03749999999999</v>
      </c>
      <c r="J69" s="81"/>
    </row>
    <row r="70" spans="1:10" ht="16.5" customHeight="1">
      <c r="A70" s="17" t="s">
        <v>13</v>
      </c>
      <c r="B70" s="28"/>
      <c r="C70" s="19" t="s">
        <v>93</v>
      </c>
      <c r="D70" s="18" t="s">
        <v>44</v>
      </c>
      <c r="E70" s="18"/>
      <c r="F70" s="20"/>
      <c r="G70" s="50">
        <f>SUM(G71,G76,G80)</f>
        <v>36308</v>
      </c>
      <c r="H70" s="50">
        <f t="shared" si="0"/>
        <v>37215.7</v>
      </c>
      <c r="I70" s="50">
        <f t="shared" si="0"/>
        <v>38146.09249999999</v>
      </c>
      <c r="J70" s="81"/>
    </row>
    <row r="71" spans="1:10" ht="18" customHeight="1">
      <c r="A71" s="21" t="s">
        <v>40</v>
      </c>
      <c r="B71" s="22" t="s">
        <v>34</v>
      </c>
      <c r="C71" s="23" t="s">
        <v>93</v>
      </c>
      <c r="D71" s="22" t="s">
        <v>98</v>
      </c>
      <c r="E71" s="22" t="s">
        <v>154</v>
      </c>
      <c r="F71" s="29" t="s">
        <v>67</v>
      </c>
      <c r="G71" s="50">
        <f>SUM(G72)</f>
        <v>3508</v>
      </c>
      <c r="H71" s="50">
        <f t="shared" si="0"/>
        <v>3595.7</v>
      </c>
      <c r="I71" s="50">
        <f t="shared" si="0"/>
        <v>3685.5924999999993</v>
      </c>
      <c r="J71" s="81"/>
    </row>
    <row r="72" spans="1:10" ht="27">
      <c r="A72" s="37" t="s">
        <v>41</v>
      </c>
      <c r="B72" s="24"/>
      <c r="C72" s="23" t="s">
        <v>93</v>
      </c>
      <c r="D72" s="22" t="s">
        <v>98</v>
      </c>
      <c r="E72" s="22" t="s">
        <v>128</v>
      </c>
      <c r="F72" s="32"/>
      <c r="G72" s="50">
        <f>SUM(G73:G75)</f>
        <v>3508</v>
      </c>
      <c r="H72" s="50">
        <f t="shared" si="0"/>
        <v>3595.7</v>
      </c>
      <c r="I72" s="50">
        <f t="shared" si="0"/>
        <v>3685.5924999999993</v>
      </c>
      <c r="J72" s="81"/>
    </row>
    <row r="73" spans="1:10" ht="25.5">
      <c r="A73" s="27" t="s">
        <v>135</v>
      </c>
      <c r="B73" s="28"/>
      <c r="C73" s="29" t="s">
        <v>93</v>
      </c>
      <c r="D73" s="28" t="s">
        <v>98</v>
      </c>
      <c r="E73" s="28" t="s">
        <v>128</v>
      </c>
      <c r="F73" s="30">
        <v>120</v>
      </c>
      <c r="G73" s="82">
        <v>3123</v>
      </c>
      <c r="H73" s="50">
        <f t="shared" si="0"/>
        <v>3201.075</v>
      </c>
      <c r="I73" s="50">
        <f t="shared" si="0"/>
        <v>3281.1018749999994</v>
      </c>
      <c r="J73" s="81"/>
    </row>
    <row r="74" spans="1:10" ht="25.5">
      <c r="A74" s="27" t="s">
        <v>79</v>
      </c>
      <c r="B74" s="28"/>
      <c r="C74" s="29" t="s">
        <v>93</v>
      </c>
      <c r="D74" s="28" t="s">
        <v>98</v>
      </c>
      <c r="E74" s="28" t="s">
        <v>128</v>
      </c>
      <c r="F74" s="30">
        <v>240</v>
      </c>
      <c r="G74" s="82">
        <v>367</v>
      </c>
      <c r="H74" s="50">
        <f t="shared" si="0"/>
        <v>376.17499999999995</v>
      </c>
      <c r="I74" s="50">
        <f t="shared" si="0"/>
        <v>385.5793749999999</v>
      </c>
      <c r="J74" s="81"/>
    </row>
    <row r="75" spans="1:10" ht="38.25">
      <c r="A75" s="27" t="s">
        <v>132</v>
      </c>
      <c r="B75" s="28"/>
      <c r="C75" s="29" t="s">
        <v>93</v>
      </c>
      <c r="D75" s="28" t="s">
        <v>98</v>
      </c>
      <c r="E75" s="28" t="s">
        <v>128</v>
      </c>
      <c r="F75" s="30">
        <v>850</v>
      </c>
      <c r="G75" s="82">
        <v>18</v>
      </c>
      <c r="H75" s="50">
        <f t="shared" si="0"/>
        <v>18.45</v>
      </c>
      <c r="I75" s="50">
        <f t="shared" si="0"/>
        <v>18.91125</v>
      </c>
      <c r="J75" s="81"/>
    </row>
    <row r="76" spans="1:10" ht="12.75">
      <c r="A76" s="38" t="s">
        <v>66</v>
      </c>
      <c r="B76" s="28" t="s">
        <v>28</v>
      </c>
      <c r="C76" s="19" t="s">
        <v>93</v>
      </c>
      <c r="D76" s="18" t="s">
        <v>97</v>
      </c>
      <c r="E76" s="28"/>
      <c r="F76" s="30"/>
      <c r="G76" s="50">
        <f>SUM(G77:G79)</f>
        <v>2800</v>
      </c>
      <c r="H76" s="50">
        <f t="shared" si="0"/>
        <v>2869.9999999999995</v>
      </c>
      <c r="I76" s="50">
        <f t="shared" si="0"/>
        <v>2941.749999999999</v>
      </c>
      <c r="J76" s="81"/>
    </row>
    <row r="77" spans="1:10" ht="25.5">
      <c r="A77" s="27" t="s">
        <v>135</v>
      </c>
      <c r="B77" s="28"/>
      <c r="C77" s="29" t="s">
        <v>93</v>
      </c>
      <c r="D77" s="28" t="s">
        <v>97</v>
      </c>
      <c r="E77" s="28" t="s">
        <v>88</v>
      </c>
      <c r="F77" s="30">
        <v>120</v>
      </c>
      <c r="G77" s="82">
        <v>0</v>
      </c>
      <c r="H77" s="50">
        <f t="shared" si="0"/>
        <v>0</v>
      </c>
      <c r="I77" s="50">
        <f t="shared" si="0"/>
        <v>0</v>
      </c>
      <c r="J77" s="81"/>
    </row>
    <row r="78" spans="1:10" ht="25.5">
      <c r="A78" s="27" t="s">
        <v>79</v>
      </c>
      <c r="B78" s="28"/>
      <c r="C78" s="29" t="s">
        <v>93</v>
      </c>
      <c r="D78" s="28" t="s">
        <v>97</v>
      </c>
      <c r="E78" s="28" t="s">
        <v>88</v>
      </c>
      <c r="F78" s="30">
        <v>240</v>
      </c>
      <c r="G78" s="82">
        <v>2800</v>
      </c>
      <c r="H78" s="50">
        <f t="shared" si="0"/>
        <v>2869.9999999999995</v>
      </c>
      <c r="I78" s="50">
        <f t="shared" si="0"/>
        <v>2941.749999999999</v>
      </c>
      <c r="J78" s="81"/>
    </row>
    <row r="79" spans="1:10" ht="38.25">
      <c r="A79" s="27" t="s">
        <v>132</v>
      </c>
      <c r="B79" s="28"/>
      <c r="C79" s="29" t="s">
        <v>93</v>
      </c>
      <c r="D79" s="28" t="s">
        <v>97</v>
      </c>
      <c r="E79" s="28" t="s">
        <v>88</v>
      </c>
      <c r="F79" s="30">
        <v>850</v>
      </c>
      <c r="G79" s="82">
        <v>0</v>
      </c>
      <c r="H79" s="50">
        <f t="shared" si="0"/>
        <v>0</v>
      </c>
      <c r="I79" s="50">
        <f t="shared" si="0"/>
        <v>0</v>
      </c>
      <c r="J79" s="81"/>
    </row>
    <row r="80" spans="1:10" ht="12.75">
      <c r="A80" s="38" t="s">
        <v>112</v>
      </c>
      <c r="B80" s="28" t="s">
        <v>28</v>
      </c>
      <c r="C80" s="19" t="s">
        <v>93</v>
      </c>
      <c r="D80" s="18" t="s">
        <v>96</v>
      </c>
      <c r="E80" s="18"/>
      <c r="F80" s="29" t="s">
        <v>67</v>
      </c>
      <c r="G80" s="50">
        <f>SUM(G81:G82)</f>
        <v>30000</v>
      </c>
      <c r="H80" s="50">
        <f aca="true" t="shared" si="1" ref="H80:I143">G80*1.025</f>
        <v>30749.999999999996</v>
      </c>
      <c r="I80" s="50">
        <f t="shared" si="1"/>
        <v>31518.749999999993</v>
      </c>
      <c r="J80" s="81"/>
    </row>
    <row r="81" spans="1:10" ht="38.25">
      <c r="A81" s="39" t="s">
        <v>42</v>
      </c>
      <c r="B81" s="28"/>
      <c r="C81" s="29" t="s">
        <v>93</v>
      </c>
      <c r="D81" s="28" t="s">
        <v>96</v>
      </c>
      <c r="E81" s="28" t="s">
        <v>43</v>
      </c>
      <c r="F81" s="30">
        <v>414</v>
      </c>
      <c r="G81" s="82">
        <v>15000</v>
      </c>
      <c r="H81" s="50">
        <f t="shared" si="1"/>
        <v>15374.999999999998</v>
      </c>
      <c r="I81" s="50">
        <f t="shared" si="1"/>
        <v>15759.374999999996</v>
      </c>
      <c r="J81" s="81"/>
    </row>
    <row r="82" spans="1:10" ht="38.25">
      <c r="A82" s="39" t="s">
        <v>14</v>
      </c>
      <c r="B82" s="28"/>
      <c r="C82" s="29" t="s">
        <v>93</v>
      </c>
      <c r="D82" s="28" t="s">
        <v>96</v>
      </c>
      <c r="E82" s="28" t="s">
        <v>107</v>
      </c>
      <c r="F82" s="30">
        <v>240</v>
      </c>
      <c r="G82" s="82">
        <v>15000</v>
      </c>
      <c r="H82" s="50">
        <f t="shared" si="1"/>
        <v>15374.999999999998</v>
      </c>
      <c r="I82" s="50">
        <f t="shared" si="1"/>
        <v>15759.374999999996</v>
      </c>
      <c r="J82" s="81"/>
    </row>
    <row r="83" spans="1:10" ht="25.5">
      <c r="A83" s="17" t="s">
        <v>108</v>
      </c>
      <c r="B83" s="28" t="s">
        <v>28</v>
      </c>
      <c r="C83" s="19" t="s">
        <v>98</v>
      </c>
      <c r="D83" s="18" t="s">
        <v>44</v>
      </c>
      <c r="E83" s="18"/>
      <c r="F83" s="20"/>
      <c r="G83" s="50">
        <f>SUM(G84)</f>
        <v>3363</v>
      </c>
      <c r="H83" s="50">
        <f t="shared" si="1"/>
        <v>3447.075</v>
      </c>
      <c r="I83" s="50">
        <f t="shared" si="1"/>
        <v>3533.2518749999995</v>
      </c>
      <c r="J83" s="81"/>
    </row>
    <row r="84" spans="1:10" ht="19.5" customHeight="1">
      <c r="A84" s="37" t="s">
        <v>109</v>
      </c>
      <c r="B84" s="24" t="s">
        <v>154</v>
      </c>
      <c r="C84" s="23" t="s">
        <v>98</v>
      </c>
      <c r="D84" s="22" t="s">
        <v>98</v>
      </c>
      <c r="E84" s="22"/>
      <c r="F84" s="32"/>
      <c r="G84" s="50">
        <f>SUM(G85)</f>
        <v>3363</v>
      </c>
      <c r="H84" s="50">
        <f t="shared" si="1"/>
        <v>3447.075</v>
      </c>
      <c r="I84" s="50">
        <f t="shared" si="1"/>
        <v>3533.2518749999995</v>
      </c>
      <c r="J84" s="81"/>
    </row>
    <row r="85" spans="1:10" ht="13.5">
      <c r="A85" s="37" t="s">
        <v>127</v>
      </c>
      <c r="B85" s="22" t="s">
        <v>35</v>
      </c>
      <c r="C85" s="23" t="s">
        <v>98</v>
      </c>
      <c r="D85" s="22" t="s">
        <v>98</v>
      </c>
      <c r="E85" s="22" t="s">
        <v>45</v>
      </c>
      <c r="F85" s="19" t="s">
        <v>67</v>
      </c>
      <c r="G85" s="82">
        <f>SUM(G86:G89)</f>
        <v>3363</v>
      </c>
      <c r="H85" s="50">
        <f t="shared" si="1"/>
        <v>3447.075</v>
      </c>
      <c r="I85" s="50">
        <f t="shared" si="1"/>
        <v>3533.2518749999995</v>
      </c>
      <c r="J85" s="81"/>
    </row>
    <row r="86" spans="1:10" ht="25.5">
      <c r="A86" s="27" t="s">
        <v>135</v>
      </c>
      <c r="B86" s="28"/>
      <c r="C86" s="29" t="s">
        <v>98</v>
      </c>
      <c r="D86" s="28" t="s">
        <v>98</v>
      </c>
      <c r="E86" s="28" t="s">
        <v>45</v>
      </c>
      <c r="F86" s="30">
        <v>110</v>
      </c>
      <c r="G86" s="82">
        <v>1700</v>
      </c>
      <c r="H86" s="50">
        <f t="shared" si="1"/>
        <v>1742.4999999999998</v>
      </c>
      <c r="I86" s="50">
        <f t="shared" si="1"/>
        <v>1786.0624999999995</v>
      </c>
      <c r="J86" s="81"/>
    </row>
    <row r="87" spans="1:10" ht="25.5">
      <c r="A87" s="27" t="s">
        <v>79</v>
      </c>
      <c r="B87" s="28"/>
      <c r="C87" s="29" t="s">
        <v>98</v>
      </c>
      <c r="D87" s="28" t="s">
        <v>98</v>
      </c>
      <c r="E87" s="28" t="s">
        <v>45</v>
      </c>
      <c r="F87" s="30">
        <v>240</v>
      </c>
      <c r="G87" s="82">
        <v>1645</v>
      </c>
      <c r="H87" s="50">
        <f t="shared" si="1"/>
        <v>1686.1249999999998</v>
      </c>
      <c r="I87" s="50">
        <f t="shared" si="1"/>
        <v>1728.2781249999996</v>
      </c>
      <c r="J87" s="81"/>
    </row>
    <row r="88" spans="1:10" ht="38.25">
      <c r="A88" s="27" t="s">
        <v>132</v>
      </c>
      <c r="B88" s="28"/>
      <c r="C88" s="29" t="s">
        <v>98</v>
      </c>
      <c r="D88" s="28" t="s">
        <v>98</v>
      </c>
      <c r="E88" s="28" t="s">
        <v>45</v>
      </c>
      <c r="F88" s="30">
        <v>850</v>
      </c>
      <c r="G88" s="82">
        <v>18</v>
      </c>
      <c r="H88" s="50">
        <f t="shared" si="1"/>
        <v>18.45</v>
      </c>
      <c r="I88" s="50">
        <f t="shared" si="1"/>
        <v>18.91125</v>
      </c>
      <c r="J88" s="81"/>
    </row>
    <row r="89" spans="1:10" ht="51">
      <c r="A89" s="27" t="s">
        <v>110</v>
      </c>
      <c r="B89" s="28"/>
      <c r="C89" s="29" t="s">
        <v>98</v>
      </c>
      <c r="D89" s="28" t="s">
        <v>98</v>
      </c>
      <c r="E89" s="28" t="s">
        <v>45</v>
      </c>
      <c r="F89" s="30">
        <v>414</v>
      </c>
      <c r="G89" s="82">
        <v>0</v>
      </c>
      <c r="H89" s="50">
        <f t="shared" si="1"/>
        <v>0</v>
      </c>
      <c r="I89" s="50">
        <f t="shared" si="1"/>
        <v>0</v>
      </c>
      <c r="J89" s="81"/>
    </row>
    <row r="90" spans="1:10" ht="13.5">
      <c r="A90" s="21" t="s">
        <v>37</v>
      </c>
      <c r="B90" s="22" t="s">
        <v>36</v>
      </c>
      <c r="C90" s="23" t="s">
        <v>99</v>
      </c>
      <c r="D90" s="22"/>
      <c r="E90" s="22"/>
      <c r="F90" s="32"/>
      <c r="G90" s="50">
        <f>SUM(G91,G96,G107,G113)</f>
        <v>589485</v>
      </c>
      <c r="H90" s="50">
        <f>SUM(H91,H96,H107,H113)</f>
        <v>604222.125</v>
      </c>
      <c r="I90" s="50">
        <f>SUM(I91,I96,I107,I113)</f>
        <v>619327.6781249999</v>
      </c>
      <c r="J90" s="81"/>
    </row>
    <row r="91" spans="1:10" ht="13.5">
      <c r="A91" s="37" t="s">
        <v>136</v>
      </c>
      <c r="B91" s="18" t="s">
        <v>36</v>
      </c>
      <c r="C91" s="19" t="s">
        <v>99</v>
      </c>
      <c r="D91" s="18" t="s">
        <v>90</v>
      </c>
      <c r="E91" s="18" t="s">
        <v>46</v>
      </c>
      <c r="F91" s="19" t="s">
        <v>67</v>
      </c>
      <c r="G91" s="50">
        <f>SUM(G92:G95)</f>
        <v>111389</v>
      </c>
      <c r="H91" s="50">
        <f t="shared" si="1"/>
        <v>114173.72499999999</v>
      </c>
      <c r="I91" s="50">
        <f t="shared" si="1"/>
        <v>117028.06812499998</v>
      </c>
      <c r="J91" s="81"/>
    </row>
    <row r="92" spans="1:10" ht="25.5">
      <c r="A92" s="27" t="s">
        <v>135</v>
      </c>
      <c r="B92" s="28"/>
      <c r="C92" s="29" t="s">
        <v>99</v>
      </c>
      <c r="D92" s="28" t="s">
        <v>90</v>
      </c>
      <c r="E92" s="28" t="s">
        <v>46</v>
      </c>
      <c r="F92" s="30">
        <v>110</v>
      </c>
      <c r="G92" s="82">
        <v>67521</v>
      </c>
      <c r="H92" s="50">
        <f t="shared" si="1"/>
        <v>69209.025</v>
      </c>
      <c r="I92" s="50">
        <f t="shared" si="1"/>
        <v>70939.25062499999</v>
      </c>
      <c r="J92" s="81"/>
    </row>
    <row r="93" spans="1:10" ht="25.5">
      <c r="A93" s="27" t="s">
        <v>79</v>
      </c>
      <c r="B93" s="28"/>
      <c r="C93" s="29" t="s">
        <v>99</v>
      </c>
      <c r="D93" s="28" t="s">
        <v>90</v>
      </c>
      <c r="E93" s="28" t="s">
        <v>46</v>
      </c>
      <c r="F93" s="30">
        <v>240</v>
      </c>
      <c r="G93" s="82">
        <v>33505</v>
      </c>
      <c r="H93" s="50">
        <f t="shared" si="1"/>
        <v>34342.625</v>
      </c>
      <c r="I93" s="50">
        <f t="shared" si="1"/>
        <v>35201.190624999996</v>
      </c>
      <c r="J93" s="81"/>
    </row>
    <row r="94" spans="1:10" ht="38.25">
      <c r="A94" s="27" t="s">
        <v>132</v>
      </c>
      <c r="B94" s="28"/>
      <c r="C94" s="29" t="s">
        <v>99</v>
      </c>
      <c r="D94" s="28" t="s">
        <v>90</v>
      </c>
      <c r="E94" s="28" t="s">
        <v>46</v>
      </c>
      <c r="F94" s="30">
        <v>850</v>
      </c>
      <c r="G94" s="82">
        <v>2863</v>
      </c>
      <c r="H94" s="50">
        <f t="shared" si="1"/>
        <v>2934.575</v>
      </c>
      <c r="I94" s="50">
        <f t="shared" si="1"/>
        <v>3007.9393749999995</v>
      </c>
      <c r="J94" s="81"/>
    </row>
    <row r="95" spans="1:10" ht="51">
      <c r="A95" s="27" t="s">
        <v>110</v>
      </c>
      <c r="B95" s="28"/>
      <c r="C95" s="29" t="s">
        <v>99</v>
      </c>
      <c r="D95" s="28" t="s">
        <v>90</v>
      </c>
      <c r="E95" s="28" t="s">
        <v>46</v>
      </c>
      <c r="F95" s="30">
        <v>414</v>
      </c>
      <c r="G95" s="82">
        <v>7500</v>
      </c>
      <c r="H95" s="50">
        <f t="shared" si="1"/>
        <v>7687.499999999999</v>
      </c>
      <c r="I95" s="50">
        <f t="shared" si="1"/>
        <v>7879.687499999998</v>
      </c>
      <c r="J95" s="81"/>
    </row>
    <row r="96" spans="1:10" ht="18" customHeight="1">
      <c r="A96" s="21" t="s">
        <v>38</v>
      </c>
      <c r="B96" s="22" t="s">
        <v>36</v>
      </c>
      <c r="C96" s="23" t="s">
        <v>99</v>
      </c>
      <c r="D96" s="22" t="s">
        <v>91</v>
      </c>
      <c r="E96" s="22"/>
      <c r="F96" s="32"/>
      <c r="G96" s="50">
        <f>SUM(G97,G102)</f>
        <v>465821</v>
      </c>
      <c r="H96" s="50">
        <f t="shared" si="1"/>
        <v>477466.52499999997</v>
      </c>
      <c r="I96" s="50">
        <f t="shared" si="1"/>
        <v>489403.1881249999</v>
      </c>
      <c r="J96" s="81"/>
    </row>
    <row r="97" spans="1:10" ht="40.5">
      <c r="A97" s="37" t="s">
        <v>129</v>
      </c>
      <c r="B97" s="22" t="s">
        <v>36</v>
      </c>
      <c r="C97" s="23" t="s">
        <v>99</v>
      </c>
      <c r="D97" s="22" t="s">
        <v>91</v>
      </c>
      <c r="E97" s="22" t="s">
        <v>154</v>
      </c>
      <c r="F97" s="32"/>
      <c r="G97" s="50">
        <f>SUM(G98:G101)</f>
        <v>397291</v>
      </c>
      <c r="H97" s="50">
        <f t="shared" si="1"/>
        <v>407223.27499999997</v>
      </c>
      <c r="I97" s="50">
        <f t="shared" si="1"/>
        <v>417403.85687499994</v>
      </c>
      <c r="J97" s="81"/>
    </row>
    <row r="98" spans="1:10" ht="25.5">
      <c r="A98" s="27" t="s">
        <v>135</v>
      </c>
      <c r="B98" s="28"/>
      <c r="C98" s="29" t="s">
        <v>99</v>
      </c>
      <c r="D98" s="28" t="s">
        <v>91</v>
      </c>
      <c r="E98" s="28" t="s">
        <v>47</v>
      </c>
      <c r="F98" s="30">
        <v>110</v>
      </c>
      <c r="G98" s="82">
        <v>343085</v>
      </c>
      <c r="H98" s="50">
        <f t="shared" si="1"/>
        <v>351662.12499999994</v>
      </c>
      <c r="I98" s="50">
        <f t="shared" si="1"/>
        <v>360453.6781249999</v>
      </c>
      <c r="J98" s="81"/>
    </row>
    <row r="99" spans="1:10" ht="25.5">
      <c r="A99" s="27" t="s">
        <v>79</v>
      </c>
      <c r="B99" s="28"/>
      <c r="C99" s="29" t="s">
        <v>99</v>
      </c>
      <c r="D99" s="28" t="s">
        <v>91</v>
      </c>
      <c r="E99" s="28" t="s">
        <v>47</v>
      </c>
      <c r="F99" s="30">
        <v>240</v>
      </c>
      <c r="G99" s="82">
        <v>42460</v>
      </c>
      <c r="H99" s="50">
        <f t="shared" si="1"/>
        <v>43521.49999999999</v>
      </c>
      <c r="I99" s="50">
        <f t="shared" si="1"/>
        <v>44609.53749999999</v>
      </c>
      <c r="J99" s="81"/>
    </row>
    <row r="100" spans="1:10" ht="38.25">
      <c r="A100" s="27" t="s">
        <v>132</v>
      </c>
      <c r="B100" s="28"/>
      <c r="C100" s="29" t="s">
        <v>99</v>
      </c>
      <c r="D100" s="28" t="s">
        <v>91</v>
      </c>
      <c r="E100" s="28" t="s">
        <v>47</v>
      </c>
      <c r="F100" s="30">
        <v>850</v>
      </c>
      <c r="G100" s="82">
        <v>4046</v>
      </c>
      <c r="H100" s="50">
        <f t="shared" si="1"/>
        <v>4147.15</v>
      </c>
      <c r="I100" s="50">
        <f t="shared" si="1"/>
        <v>4250.82875</v>
      </c>
      <c r="J100" s="81"/>
    </row>
    <row r="101" spans="1:10" ht="51">
      <c r="A101" s="27" t="s">
        <v>110</v>
      </c>
      <c r="B101" s="28"/>
      <c r="C101" s="29" t="s">
        <v>99</v>
      </c>
      <c r="D101" s="28" t="s">
        <v>91</v>
      </c>
      <c r="E101" s="28" t="s">
        <v>47</v>
      </c>
      <c r="F101" s="30">
        <v>414</v>
      </c>
      <c r="G101" s="82">
        <v>7700</v>
      </c>
      <c r="H101" s="50">
        <f t="shared" si="1"/>
        <v>7892.499999999999</v>
      </c>
      <c r="I101" s="50">
        <f t="shared" si="1"/>
        <v>8089.812499999998</v>
      </c>
      <c r="J101" s="81"/>
    </row>
    <row r="102" spans="1:12" ht="27">
      <c r="A102" s="21" t="s">
        <v>130</v>
      </c>
      <c r="B102" s="22" t="s">
        <v>36</v>
      </c>
      <c r="C102" s="23" t="s">
        <v>99</v>
      </c>
      <c r="D102" s="22" t="s">
        <v>91</v>
      </c>
      <c r="E102" s="22" t="s">
        <v>154</v>
      </c>
      <c r="F102" s="32"/>
      <c r="G102" s="50">
        <f>SUM(G103:G106)</f>
        <v>68530</v>
      </c>
      <c r="H102" s="50">
        <f t="shared" si="1"/>
        <v>70243.25</v>
      </c>
      <c r="I102" s="50">
        <f t="shared" si="1"/>
        <v>71999.33124999999</v>
      </c>
      <c r="J102" s="81"/>
      <c r="L102" t="s">
        <v>154</v>
      </c>
    </row>
    <row r="103" spans="1:10" ht="25.5">
      <c r="A103" s="27" t="s">
        <v>135</v>
      </c>
      <c r="B103" s="22"/>
      <c r="C103" s="40" t="s">
        <v>99</v>
      </c>
      <c r="D103" s="24" t="s">
        <v>91</v>
      </c>
      <c r="E103" s="24" t="s">
        <v>48</v>
      </c>
      <c r="F103" s="25">
        <v>110</v>
      </c>
      <c r="G103" s="50">
        <v>46098</v>
      </c>
      <c r="H103" s="50">
        <f t="shared" si="1"/>
        <v>47250.45</v>
      </c>
      <c r="I103" s="50">
        <f t="shared" si="1"/>
        <v>48431.71124999999</v>
      </c>
      <c r="J103" s="81"/>
    </row>
    <row r="104" spans="1:10" ht="25.5">
      <c r="A104" s="27" t="s">
        <v>79</v>
      </c>
      <c r="B104" s="22"/>
      <c r="C104" s="40" t="s">
        <v>99</v>
      </c>
      <c r="D104" s="24" t="s">
        <v>91</v>
      </c>
      <c r="E104" s="24" t="s">
        <v>48</v>
      </c>
      <c r="F104" s="25">
        <v>240</v>
      </c>
      <c r="G104" s="50">
        <v>4938</v>
      </c>
      <c r="H104" s="50">
        <f t="shared" si="1"/>
        <v>5061.45</v>
      </c>
      <c r="I104" s="50">
        <f t="shared" si="1"/>
        <v>5187.986249999999</v>
      </c>
      <c r="J104" s="81"/>
    </row>
    <row r="105" spans="1:10" ht="38.25">
      <c r="A105" s="27" t="s">
        <v>132</v>
      </c>
      <c r="B105" s="22"/>
      <c r="C105" s="40" t="s">
        <v>99</v>
      </c>
      <c r="D105" s="24" t="s">
        <v>91</v>
      </c>
      <c r="E105" s="24" t="s">
        <v>48</v>
      </c>
      <c r="F105" s="25">
        <v>850</v>
      </c>
      <c r="G105" s="82">
        <v>351</v>
      </c>
      <c r="H105" s="50">
        <f t="shared" si="1"/>
        <v>359.775</v>
      </c>
      <c r="I105" s="50">
        <f t="shared" si="1"/>
        <v>368.76937499999997</v>
      </c>
      <c r="J105" s="81"/>
    </row>
    <row r="106" spans="1:10" ht="51">
      <c r="A106" s="27" t="s">
        <v>110</v>
      </c>
      <c r="B106" s="22" t="s">
        <v>28</v>
      </c>
      <c r="C106" s="40" t="s">
        <v>99</v>
      </c>
      <c r="D106" s="24" t="s">
        <v>91</v>
      </c>
      <c r="E106" s="36" t="s">
        <v>48</v>
      </c>
      <c r="F106" s="25">
        <v>414</v>
      </c>
      <c r="G106" s="82">
        <v>17143</v>
      </c>
      <c r="H106" s="50">
        <f t="shared" si="1"/>
        <v>17571.574999999997</v>
      </c>
      <c r="I106" s="50">
        <f t="shared" si="1"/>
        <v>18010.864374999994</v>
      </c>
      <c r="J106" s="81"/>
    </row>
    <row r="107" spans="1:10" ht="28.5" customHeight="1">
      <c r="A107" s="41" t="s">
        <v>152</v>
      </c>
      <c r="B107" s="53" t="s">
        <v>28</v>
      </c>
      <c r="C107" s="19" t="s">
        <v>99</v>
      </c>
      <c r="D107" s="18" t="s">
        <v>99</v>
      </c>
      <c r="E107" s="54" t="s">
        <v>154</v>
      </c>
      <c r="F107" s="30"/>
      <c r="G107" s="83">
        <f>SUM(G108,G111)</f>
        <v>1054</v>
      </c>
      <c r="H107" s="50">
        <f t="shared" si="1"/>
        <v>1080.35</v>
      </c>
      <c r="I107" s="50">
        <f t="shared" si="1"/>
        <v>1107.3587499999999</v>
      </c>
      <c r="J107" s="81"/>
    </row>
    <row r="108" spans="1:10" ht="27">
      <c r="A108" s="42" t="s">
        <v>153</v>
      </c>
      <c r="B108" s="55" t="s">
        <v>28</v>
      </c>
      <c r="C108" s="23" t="s">
        <v>99</v>
      </c>
      <c r="D108" s="22" t="s">
        <v>99</v>
      </c>
      <c r="E108" s="56" t="s">
        <v>128</v>
      </c>
      <c r="F108" s="32" t="s">
        <v>154</v>
      </c>
      <c r="G108" s="83">
        <f>SUM(G109:G110)</f>
        <v>554</v>
      </c>
      <c r="H108" s="50">
        <f t="shared" si="1"/>
        <v>567.8499999999999</v>
      </c>
      <c r="I108" s="50">
        <f t="shared" si="1"/>
        <v>582.0462499999999</v>
      </c>
      <c r="J108" s="81"/>
    </row>
    <row r="109" spans="1:10" ht="25.5">
      <c r="A109" s="27" t="s">
        <v>135</v>
      </c>
      <c r="B109" s="53"/>
      <c r="C109" s="29" t="s">
        <v>99</v>
      </c>
      <c r="D109" s="28" t="s">
        <v>99</v>
      </c>
      <c r="E109" s="49" t="s">
        <v>128</v>
      </c>
      <c r="F109" s="30">
        <v>120</v>
      </c>
      <c r="G109" s="84">
        <v>536</v>
      </c>
      <c r="H109" s="50">
        <f t="shared" si="1"/>
        <v>549.4</v>
      </c>
      <c r="I109" s="50">
        <f t="shared" si="1"/>
        <v>563.1349999999999</v>
      </c>
      <c r="J109" s="81"/>
    </row>
    <row r="110" spans="1:10" ht="25.5">
      <c r="A110" s="27" t="s">
        <v>79</v>
      </c>
      <c r="B110" s="53"/>
      <c r="C110" s="29" t="s">
        <v>99</v>
      </c>
      <c r="D110" s="28" t="s">
        <v>99</v>
      </c>
      <c r="E110" s="49" t="s">
        <v>128</v>
      </c>
      <c r="F110" s="30">
        <v>240</v>
      </c>
      <c r="G110" s="82">
        <v>18</v>
      </c>
      <c r="H110" s="50">
        <f t="shared" si="1"/>
        <v>18.45</v>
      </c>
      <c r="I110" s="50">
        <f t="shared" si="1"/>
        <v>18.91125</v>
      </c>
      <c r="J110" s="81"/>
    </row>
    <row r="111" spans="1:10" ht="25.5">
      <c r="A111" s="17" t="s">
        <v>16</v>
      </c>
      <c r="B111" s="55" t="s">
        <v>28</v>
      </c>
      <c r="C111" s="19" t="s">
        <v>99</v>
      </c>
      <c r="D111" s="18" t="s">
        <v>99</v>
      </c>
      <c r="E111" s="57"/>
      <c r="F111" s="20"/>
      <c r="G111" s="83">
        <f>SUM(G112)</f>
        <v>500</v>
      </c>
      <c r="H111" s="50">
        <f t="shared" si="1"/>
        <v>512.5</v>
      </c>
      <c r="I111" s="50">
        <f t="shared" si="1"/>
        <v>525.3125</v>
      </c>
      <c r="J111" s="81"/>
    </row>
    <row r="112" spans="1:10" ht="25.5">
      <c r="A112" s="27" t="s">
        <v>79</v>
      </c>
      <c r="B112" s="53"/>
      <c r="C112" s="29" t="s">
        <v>99</v>
      </c>
      <c r="D112" s="28" t="s">
        <v>99</v>
      </c>
      <c r="E112" s="49" t="s">
        <v>115</v>
      </c>
      <c r="F112" s="30">
        <v>240</v>
      </c>
      <c r="G112" s="84">
        <v>500</v>
      </c>
      <c r="H112" s="50">
        <f t="shared" si="1"/>
        <v>512.5</v>
      </c>
      <c r="I112" s="50">
        <f t="shared" si="1"/>
        <v>525.3125</v>
      </c>
      <c r="J112" s="81"/>
    </row>
    <row r="113" spans="1:10" ht="33" customHeight="1">
      <c r="A113" s="17" t="s">
        <v>0</v>
      </c>
      <c r="B113" s="55" t="s">
        <v>36</v>
      </c>
      <c r="C113" s="19" t="s">
        <v>99</v>
      </c>
      <c r="D113" s="18" t="s">
        <v>96</v>
      </c>
      <c r="E113" s="57"/>
      <c r="F113" s="20"/>
      <c r="G113" s="83">
        <f>SUM(G114,G118,G121,G125)</f>
        <v>11221</v>
      </c>
      <c r="H113" s="83">
        <f>SUM(H114,H118,H121,H125)</f>
        <v>11501.524999999998</v>
      </c>
      <c r="I113" s="83">
        <f>SUM(I114,I118,I121,I125)</f>
        <v>11789.063124999997</v>
      </c>
      <c r="J113" s="81"/>
    </row>
    <row r="114" spans="1:10" ht="27">
      <c r="A114" s="37" t="s">
        <v>17</v>
      </c>
      <c r="B114" s="55" t="s">
        <v>36</v>
      </c>
      <c r="C114" s="23" t="s">
        <v>99</v>
      </c>
      <c r="D114" s="22" t="s">
        <v>96</v>
      </c>
      <c r="E114" s="58" t="s">
        <v>128</v>
      </c>
      <c r="F114" s="19" t="s">
        <v>67</v>
      </c>
      <c r="G114" s="83">
        <f>SUM(G115:G117)</f>
        <v>3140</v>
      </c>
      <c r="H114" s="50">
        <f t="shared" si="1"/>
        <v>3218.4999999999995</v>
      </c>
      <c r="I114" s="50">
        <f t="shared" si="1"/>
        <v>3298.962499999999</v>
      </c>
      <c r="J114" s="81"/>
    </row>
    <row r="115" spans="1:10" ht="25.5">
      <c r="A115" s="27" t="s">
        <v>135</v>
      </c>
      <c r="B115" s="53"/>
      <c r="C115" s="29" t="s">
        <v>99</v>
      </c>
      <c r="D115" s="28" t="s">
        <v>96</v>
      </c>
      <c r="E115" s="49" t="s">
        <v>128</v>
      </c>
      <c r="F115" s="30">
        <v>120</v>
      </c>
      <c r="G115" s="82">
        <v>1935</v>
      </c>
      <c r="H115" s="50">
        <f t="shared" si="1"/>
        <v>1983.3749999999998</v>
      </c>
      <c r="I115" s="50">
        <f t="shared" si="1"/>
        <v>2032.9593749999997</v>
      </c>
      <c r="J115" s="81"/>
    </row>
    <row r="116" spans="1:10" ht="25.5">
      <c r="A116" s="27" t="s">
        <v>79</v>
      </c>
      <c r="B116" s="53"/>
      <c r="C116" s="29" t="s">
        <v>99</v>
      </c>
      <c r="D116" s="28" t="s">
        <v>96</v>
      </c>
      <c r="E116" s="49" t="s">
        <v>128</v>
      </c>
      <c r="F116" s="30">
        <v>240</v>
      </c>
      <c r="G116" s="82">
        <v>1169</v>
      </c>
      <c r="H116" s="50">
        <f t="shared" si="1"/>
        <v>1198.225</v>
      </c>
      <c r="I116" s="50">
        <f t="shared" si="1"/>
        <v>1228.1806249999997</v>
      </c>
      <c r="J116" s="81"/>
    </row>
    <row r="117" spans="1:10" ht="38.25">
      <c r="A117" s="27" t="s">
        <v>132</v>
      </c>
      <c r="B117" s="53"/>
      <c r="C117" s="29" t="s">
        <v>99</v>
      </c>
      <c r="D117" s="28" t="s">
        <v>96</v>
      </c>
      <c r="E117" s="49" t="s">
        <v>128</v>
      </c>
      <c r="F117" s="30">
        <v>850</v>
      </c>
      <c r="G117" s="82">
        <v>36</v>
      </c>
      <c r="H117" s="50">
        <f t="shared" si="1"/>
        <v>36.9</v>
      </c>
      <c r="I117" s="50">
        <f t="shared" si="1"/>
        <v>37.8225</v>
      </c>
      <c r="J117" s="81"/>
    </row>
    <row r="118" spans="1:10" ht="38.25">
      <c r="A118" s="17" t="s">
        <v>18</v>
      </c>
      <c r="B118" s="59" t="s">
        <v>36</v>
      </c>
      <c r="C118" s="23" t="s">
        <v>99</v>
      </c>
      <c r="D118" s="22" t="s">
        <v>96</v>
      </c>
      <c r="E118" s="58" t="s">
        <v>169</v>
      </c>
      <c r="F118" s="19" t="s">
        <v>67</v>
      </c>
      <c r="G118" s="50">
        <f>SUM(G119:G120)</f>
        <v>806</v>
      </c>
      <c r="H118" s="50">
        <f t="shared" si="1"/>
        <v>826.15</v>
      </c>
      <c r="I118" s="50">
        <f t="shared" si="1"/>
        <v>846.8037499999999</v>
      </c>
      <c r="J118" s="81"/>
    </row>
    <row r="119" spans="1:10" ht="25.5">
      <c r="A119" s="27" t="s">
        <v>135</v>
      </c>
      <c r="B119" s="49"/>
      <c r="C119" s="29" t="s">
        <v>99</v>
      </c>
      <c r="D119" s="28" t="s">
        <v>96</v>
      </c>
      <c r="E119" s="49" t="s">
        <v>169</v>
      </c>
      <c r="F119" s="30">
        <v>120</v>
      </c>
      <c r="G119" s="82">
        <v>696</v>
      </c>
      <c r="H119" s="50">
        <f t="shared" si="1"/>
        <v>713.4</v>
      </c>
      <c r="I119" s="50">
        <f t="shared" si="1"/>
        <v>731.2349999999999</v>
      </c>
      <c r="J119" s="81"/>
    </row>
    <row r="120" spans="1:10" ht="25.5">
      <c r="A120" s="27" t="s">
        <v>79</v>
      </c>
      <c r="B120" s="49"/>
      <c r="C120" s="29" t="s">
        <v>99</v>
      </c>
      <c r="D120" s="28" t="s">
        <v>96</v>
      </c>
      <c r="E120" s="49" t="s">
        <v>169</v>
      </c>
      <c r="F120" s="30">
        <v>240</v>
      </c>
      <c r="G120" s="82">
        <v>110</v>
      </c>
      <c r="H120" s="50">
        <f t="shared" si="1"/>
        <v>112.74999999999999</v>
      </c>
      <c r="I120" s="50">
        <f t="shared" si="1"/>
        <v>115.56874999999998</v>
      </c>
      <c r="J120" s="81"/>
    </row>
    <row r="121" spans="1:12" ht="38.25">
      <c r="A121" s="60" t="s">
        <v>131</v>
      </c>
      <c r="B121" s="49" t="s">
        <v>36</v>
      </c>
      <c r="C121" s="19" t="s">
        <v>99</v>
      </c>
      <c r="D121" s="18" t="s">
        <v>96</v>
      </c>
      <c r="E121" s="57" t="s">
        <v>116</v>
      </c>
      <c r="F121" s="29" t="s">
        <v>67</v>
      </c>
      <c r="G121" s="50">
        <f>SUM(G122:G124)</f>
        <v>4928</v>
      </c>
      <c r="H121" s="50">
        <f t="shared" si="1"/>
        <v>5051.2</v>
      </c>
      <c r="I121" s="50">
        <f t="shared" si="1"/>
        <v>5177.48</v>
      </c>
      <c r="J121" s="81"/>
      <c r="L121" s="48" t="s">
        <v>154</v>
      </c>
    </row>
    <row r="122" spans="1:10" ht="25.5">
      <c r="A122" s="34" t="s">
        <v>135</v>
      </c>
      <c r="B122" s="55" t="s">
        <v>154</v>
      </c>
      <c r="C122" s="29" t="s">
        <v>99</v>
      </c>
      <c r="D122" s="28" t="s">
        <v>96</v>
      </c>
      <c r="E122" s="49" t="s">
        <v>116</v>
      </c>
      <c r="F122" s="30">
        <v>110</v>
      </c>
      <c r="G122" s="82">
        <v>3377</v>
      </c>
      <c r="H122" s="50">
        <f t="shared" si="1"/>
        <v>3461.4249999999997</v>
      </c>
      <c r="I122" s="50">
        <f t="shared" si="1"/>
        <v>3547.9606249999993</v>
      </c>
      <c r="J122" s="81"/>
    </row>
    <row r="123" spans="1:10" ht="25.5">
      <c r="A123" s="34" t="s">
        <v>79</v>
      </c>
      <c r="B123" s="53"/>
      <c r="C123" s="29" t="s">
        <v>99</v>
      </c>
      <c r="D123" s="28" t="s">
        <v>96</v>
      </c>
      <c r="E123" s="49" t="s">
        <v>116</v>
      </c>
      <c r="F123" s="30">
        <v>240</v>
      </c>
      <c r="G123" s="82">
        <v>1010</v>
      </c>
      <c r="H123" s="50">
        <f t="shared" si="1"/>
        <v>1035.25</v>
      </c>
      <c r="I123" s="50">
        <f t="shared" si="1"/>
        <v>1061.13125</v>
      </c>
      <c r="J123" s="81"/>
    </row>
    <row r="124" spans="1:10" ht="38.25">
      <c r="A124" s="27" t="s">
        <v>132</v>
      </c>
      <c r="B124" s="53"/>
      <c r="C124" s="29" t="s">
        <v>99</v>
      </c>
      <c r="D124" s="28" t="s">
        <v>96</v>
      </c>
      <c r="E124" s="49" t="s">
        <v>116</v>
      </c>
      <c r="F124" s="30">
        <v>850</v>
      </c>
      <c r="G124" s="82">
        <v>541</v>
      </c>
      <c r="H124" s="50">
        <f t="shared" si="1"/>
        <v>554.525</v>
      </c>
      <c r="I124" s="50">
        <f t="shared" si="1"/>
        <v>568.388125</v>
      </c>
      <c r="J124" s="81"/>
    </row>
    <row r="125" spans="1:10" ht="27">
      <c r="A125" s="43" t="s">
        <v>9</v>
      </c>
      <c r="B125" s="22" t="s">
        <v>36</v>
      </c>
      <c r="C125" s="23" t="s">
        <v>99</v>
      </c>
      <c r="D125" s="22" t="s">
        <v>96</v>
      </c>
      <c r="E125" s="49" t="s">
        <v>116</v>
      </c>
      <c r="F125" s="32"/>
      <c r="G125" s="50">
        <f>SUM(G126:G128)</f>
        <v>2347</v>
      </c>
      <c r="H125" s="50">
        <f t="shared" si="1"/>
        <v>2405.6749999999997</v>
      </c>
      <c r="I125" s="50">
        <f t="shared" si="1"/>
        <v>2465.8168749999995</v>
      </c>
      <c r="J125" s="81"/>
    </row>
    <row r="126" spans="1:10" ht="25.5">
      <c r="A126" s="27" t="s">
        <v>135</v>
      </c>
      <c r="B126" s="24" t="s">
        <v>154</v>
      </c>
      <c r="C126" s="29" t="s">
        <v>99</v>
      </c>
      <c r="D126" s="28" t="s">
        <v>96</v>
      </c>
      <c r="E126" s="49" t="s">
        <v>116</v>
      </c>
      <c r="F126" s="30">
        <v>110</v>
      </c>
      <c r="G126" s="82">
        <v>2130</v>
      </c>
      <c r="H126" s="50">
        <f t="shared" si="1"/>
        <v>2183.25</v>
      </c>
      <c r="I126" s="50">
        <f t="shared" si="1"/>
        <v>2237.8312499999997</v>
      </c>
      <c r="J126" s="81"/>
    </row>
    <row r="127" spans="1:10" ht="25.5">
      <c r="A127" s="27" t="s">
        <v>79</v>
      </c>
      <c r="B127" s="24"/>
      <c r="C127" s="29" t="s">
        <v>99</v>
      </c>
      <c r="D127" s="28" t="s">
        <v>96</v>
      </c>
      <c r="E127" s="49" t="s">
        <v>116</v>
      </c>
      <c r="F127" s="30">
        <v>240</v>
      </c>
      <c r="G127" s="82">
        <v>217</v>
      </c>
      <c r="H127" s="50">
        <f t="shared" si="1"/>
        <v>222.42499999999998</v>
      </c>
      <c r="I127" s="50">
        <f t="shared" si="1"/>
        <v>227.98562499999997</v>
      </c>
      <c r="J127" s="81"/>
    </row>
    <row r="128" spans="1:10" ht="38.25">
      <c r="A128" s="27" t="s">
        <v>132</v>
      </c>
      <c r="B128" s="24"/>
      <c r="C128" s="29" t="s">
        <v>99</v>
      </c>
      <c r="D128" s="28" t="s">
        <v>96</v>
      </c>
      <c r="E128" s="49" t="s">
        <v>116</v>
      </c>
      <c r="F128" s="30">
        <v>850</v>
      </c>
      <c r="G128" s="82">
        <v>0</v>
      </c>
      <c r="H128" s="50">
        <f t="shared" si="1"/>
        <v>0</v>
      </c>
      <c r="I128" s="50">
        <f t="shared" si="1"/>
        <v>0</v>
      </c>
      <c r="J128" s="81"/>
    </row>
    <row r="129" spans="1:10" ht="15" customHeight="1">
      <c r="A129" s="61" t="s">
        <v>19</v>
      </c>
      <c r="B129" s="22" t="s">
        <v>68</v>
      </c>
      <c r="C129" s="19" t="s">
        <v>97</v>
      </c>
      <c r="D129" s="18" t="s">
        <v>44</v>
      </c>
      <c r="E129" s="57"/>
      <c r="F129" s="20"/>
      <c r="G129" s="83">
        <f>SUM(G130,G143)</f>
        <v>12628</v>
      </c>
      <c r="H129" s="50">
        <f t="shared" si="1"/>
        <v>12943.699999999999</v>
      </c>
      <c r="I129" s="50">
        <f t="shared" si="1"/>
        <v>13267.292499999998</v>
      </c>
      <c r="J129" s="81"/>
    </row>
    <row r="130" spans="1:10" ht="18.75" customHeight="1">
      <c r="A130" s="61" t="s">
        <v>20</v>
      </c>
      <c r="B130" s="22" t="s">
        <v>68</v>
      </c>
      <c r="C130" s="19" t="s">
        <v>97</v>
      </c>
      <c r="D130" s="18" t="s">
        <v>90</v>
      </c>
      <c r="E130" s="57"/>
      <c r="F130" s="20"/>
      <c r="G130" s="83">
        <f>SUM(G131,G135,G139)</f>
        <v>9814</v>
      </c>
      <c r="H130" s="83">
        <f>SUM(H131,H135,H139)</f>
        <v>10059.349999999999</v>
      </c>
      <c r="I130" s="83">
        <f>SUM(I131,I135,I139)</f>
        <v>10310.833749999998</v>
      </c>
      <c r="J130" s="81"/>
    </row>
    <row r="131" spans="1:10" ht="13.5">
      <c r="A131" s="62" t="s">
        <v>55</v>
      </c>
      <c r="B131" s="22" t="s">
        <v>68</v>
      </c>
      <c r="C131" s="23" t="s">
        <v>97</v>
      </c>
      <c r="D131" s="22" t="s">
        <v>90</v>
      </c>
      <c r="E131" s="58" t="s">
        <v>1</v>
      </c>
      <c r="F131" s="29" t="s">
        <v>67</v>
      </c>
      <c r="G131" s="83">
        <f>SUM(G132:G134)</f>
        <v>3806</v>
      </c>
      <c r="H131" s="50">
        <f t="shared" si="1"/>
        <v>3901.1499999999996</v>
      </c>
      <c r="I131" s="50">
        <f t="shared" si="1"/>
        <v>3998.678749999999</v>
      </c>
      <c r="J131" s="81"/>
    </row>
    <row r="132" spans="1:10" ht="25.5">
      <c r="A132" s="27" t="s">
        <v>135</v>
      </c>
      <c r="B132" s="24" t="s">
        <v>68</v>
      </c>
      <c r="C132" s="29" t="s">
        <v>97</v>
      </c>
      <c r="D132" s="28" t="s">
        <v>90</v>
      </c>
      <c r="E132" s="49" t="s">
        <v>1</v>
      </c>
      <c r="F132" s="30">
        <v>110</v>
      </c>
      <c r="G132" s="82">
        <v>2887</v>
      </c>
      <c r="H132" s="50">
        <f t="shared" si="1"/>
        <v>2959.1749999999997</v>
      </c>
      <c r="I132" s="50">
        <f t="shared" si="1"/>
        <v>3033.1543749999996</v>
      </c>
      <c r="J132" s="81"/>
    </row>
    <row r="133" spans="1:10" ht="25.5">
      <c r="A133" s="27" t="s">
        <v>79</v>
      </c>
      <c r="B133" s="24"/>
      <c r="C133" s="29" t="s">
        <v>97</v>
      </c>
      <c r="D133" s="28" t="s">
        <v>90</v>
      </c>
      <c r="E133" s="49" t="s">
        <v>1</v>
      </c>
      <c r="F133" s="30">
        <v>240</v>
      </c>
      <c r="G133" s="82">
        <v>872</v>
      </c>
      <c r="H133" s="50">
        <f t="shared" si="1"/>
        <v>893.8</v>
      </c>
      <c r="I133" s="50">
        <f t="shared" si="1"/>
        <v>916.1449999999999</v>
      </c>
      <c r="J133" s="81"/>
    </row>
    <row r="134" spans="1:10" ht="38.25">
      <c r="A134" s="27" t="s">
        <v>132</v>
      </c>
      <c r="B134" s="24"/>
      <c r="C134" s="29" t="s">
        <v>97</v>
      </c>
      <c r="D134" s="28" t="s">
        <v>90</v>
      </c>
      <c r="E134" s="49" t="s">
        <v>1</v>
      </c>
      <c r="F134" s="30">
        <v>850</v>
      </c>
      <c r="G134" s="82">
        <v>47</v>
      </c>
      <c r="H134" s="50">
        <f t="shared" si="1"/>
        <v>48.175</v>
      </c>
      <c r="I134" s="50">
        <f t="shared" si="1"/>
        <v>49.379374999999996</v>
      </c>
      <c r="J134" s="81"/>
    </row>
    <row r="135" spans="1:10" ht="13.5">
      <c r="A135" s="63" t="s">
        <v>21</v>
      </c>
      <c r="B135" s="22" t="s">
        <v>68</v>
      </c>
      <c r="C135" s="23" t="s">
        <v>97</v>
      </c>
      <c r="D135" s="22" t="s">
        <v>90</v>
      </c>
      <c r="E135" s="58" t="s">
        <v>2</v>
      </c>
      <c r="F135" s="32"/>
      <c r="G135" s="83">
        <f>SUM(G136:G138)</f>
        <v>3172</v>
      </c>
      <c r="H135" s="50">
        <f t="shared" si="1"/>
        <v>3251.2999999999997</v>
      </c>
      <c r="I135" s="50">
        <f t="shared" si="1"/>
        <v>3332.5824999999995</v>
      </c>
      <c r="J135" s="81"/>
    </row>
    <row r="136" spans="1:10" ht="25.5">
      <c r="A136" s="34" t="s">
        <v>135</v>
      </c>
      <c r="B136" s="24" t="s">
        <v>154</v>
      </c>
      <c r="C136" s="29" t="s">
        <v>97</v>
      </c>
      <c r="D136" s="28" t="s">
        <v>90</v>
      </c>
      <c r="E136" s="49" t="s">
        <v>2</v>
      </c>
      <c r="F136" s="30">
        <v>110</v>
      </c>
      <c r="G136" s="82">
        <v>2792</v>
      </c>
      <c r="H136" s="50">
        <f t="shared" si="1"/>
        <v>2861.7999999999997</v>
      </c>
      <c r="I136" s="50">
        <f t="shared" si="1"/>
        <v>2933.3449999999993</v>
      </c>
      <c r="J136" s="81"/>
    </row>
    <row r="137" spans="1:10" ht="25.5">
      <c r="A137" s="34" t="s">
        <v>79</v>
      </c>
      <c r="B137" s="24" t="s">
        <v>154</v>
      </c>
      <c r="C137" s="29" t="s">
        <v>97</v>
      </c>
      <c r="D137" s="28" t="s">
        <v>90</v>
      </c>
      <c r="E137" s="49" t="s">
        <v>2</v>
      </c>
      <c r="F137" s="30">
        <v>240</v>
      </c>
      <c r="G137" s="82">
        <v>325</v>
      </c>
      <c r="H137" s="50">
        <f t="shared" si="1"/>
        <v>333.12499999999994</v>
      </c>
      <c r="I137" s="50">
        <f t="shared" si="1"/>
        <v>341.4531249999999</v>
      </c>
      <c r="J137" s="81"/>
    </row>
    <row r="138" spans="1:10" ht="38.25">
      <c r="A138" s="27" t="s">
        <v>132</v>
      </c>
      <c r="B138" s="24" t="s">
        <v>154</v>
      </c>
      <c r="C138" s="29" t="s">
        <v>97</v>
      </c>
      <c r="D138" s="28" t="s">
        <v>90</v>
      </c>
      <c r="E138" s="49" t="s">
        <v>2</v>
      </c>
      <c r="F138" s="30">
        <v>850</v>
      </c>
      <c r="G138" s="82">
        <v>55</v>
      </c>
      <c r="H138" s="50">
        <f t="shared" si="1"/>
        <v>56.37499999999999</v>
      </c>
      <c r="I138" s="50">
        <f t="shared" si="1"/>
        <v>57.78437499999999</v>
      </c>
      <c r="J138" s="81"/>
    </row>
    <row r="139" spans="1:10" ht="12.75">
      <c r="A139" s="17" t="s">
        <v>150</v>
      </c>
      <c r="B139" s="24"/>
      <c r="C139" s="29" t="s">
        <v>97</v>
      </c>
      <c r="D139" s="28" t="s">
        <v>90</v>
      </c>
      <c r="E139" s="49" t="s">
        <v>8</v>
      </c>
      <c r="F139" s="29" t="s">
        <v>67</v>
      </c>
      <c r="G139" s="50">
        <f>SUM(G140:G142)</f>
        <v>2836</v>
      </c>
      <c r="H139" s="50">
        <f t="shared" si="1"/>
        <v>2906.8999999999996</v>
      </c>
      <c r="I139" s="50">
        <f t="shared" si="1"/>
        <v>2979.5724999999993</v>
      </c>
      <c r="J139" s="81"/>
    </row>
    <row r="140" spans="1:10" ht="25.5">
      <c r="A140" s="34" t="s">
        <v>135</v>
      </c>
      <c r="B140" s="24"/>
      <c r="C140" s="29" t="s">
        <v>97</v>
      </c>
      <c r="D140" s="28" t="s">
        <v>90</v>
      </c>
      <c r="E140" s="49" t="s">
        <v>8</v>
      </c>
      <c r="F140" s="30">
        <v>110</v>
      </c>
      <c r="G140" s="82">
        <v>2356</v>
      </c>
      <c r="H140" s="50">
        <f t="shared" si="1"/>
        <v>2414.8999999999996</v>
      </c>
      <c r="I140" s="50">
        <f t="shared" si="1"/>
        <v>2475.2724999999996</v>
      </c>
      <c r="J140" s="81"/>
    </row>
    <row r="141" spans="1:10" ht="25.5">
      <c r="A141" s="34" t="s">
        <v>79</v>
      </c>
      <c r="B141" s="24"/>
      <c r="C141" s="29" t="s">
        <v>97</v>
      </c>
      <c r="D141" s="28" t="s">
        <v>90</v>
      </c>
      <c r="E141" s="49" t="s">
        <v>8</v>
      </c>
      <c r="F141" s="30">
        <v>240</v>
      </c>
      <c r="G141" s="82">
        <v>465</v>
      </c>
      <c r="H141" s="50">
        <f t="shared" si="1"/>
        <v>476.62499999999994</v>
      </c>
      <c r="I141" s="50">
        <f t="shared" si="1"/>
        <v>488.5406249999999</v>
      </c>
      <c r="J141" s="81"/>
    </row>
    <row r="142" spans="1:10" ht="38.25">
      <c r="A142" s="27" t="s">
        <v>132</v>
      </c>
      <c r="B142" s="24"/>
      <c r="C142" s="29" t="s">
        <v>97</v>
      </c>
      <c r="D142" s="28" t="s">
        <v>90</v>
      </c>
      <c r="E142" s="49" t="s">
        <v>8</v>
      </c>
      <c r="F142" s="30">
        <v>850</v>
      </c>
      <c r="G142" s="82">
        <v>15</v>
      </c>
      <c r="H142" s="50">
        <f t="shared" si="1"/>
        <v>15.374999999999998</v>
      </c>
      <c r="I142" s="50">
        <f t="shared" si="1"/>
        <v>15.759374999999997</v>
      </c>
      <c r="J142" s="81"/>
    </row>
    <row r="143" spans="1:10" ht="71.25" customHeight="1">
      <c r="A143" s="17" t="s">
        <v>100</v>
      </c>
      <c r="B143" s="22" t="s">
        <v>68</v>
      </c>
      <c r="C143" s="19" t="s">
        <v>97</v>
      </c>
      <c r="D143" s="18" t="s">
        <v>93</v>
      </c>
      <c r="E143" s="18"/>
      <c r="F143" s="20"/>
      <c r="G143" s="50">
        <f>SUM(G144,G148)</f>
        <v>2814</v>
      </c>
      <c r="H143" s="50">
        <f t="shared" si="1"/>
        <v>2884.35</v>
      </c>
      <c r="I143" s="50">
        <f t="shared" si="1"/>
        <v>2956.45875</v>
      </c>
      <c r="J143" s="81"/>
    </row>
    <row r="144" spans="1:10" ht="13.5">
      <c r="A144" s="21" t="s">
        <v>157</v>
      </c>
      <c r="B144" s="22" t="s">
        <v>68</v>
      </c>
      <c r="C144" s="23" t="s">
        <v>97</v>
      </c>
      <c r="D144" s="22" t="s">
        <v>93</v>
      </c>
      <c r="E144" s="22" t="s">
        <v>128</v>
      </c>
      <c r="F144" s="19" t="s">
        <v>67</v>
      </c>
      <c r="G144" s="50">
        <f>SUM(G145:G147)</f>
        <v>2405</v>
      </c>
      <c r="H144" s="50">
        <f aca="true" t="shared" si="2" ref="H144:I190">G144*1.025</f>
        <v>2465.125</v>
      </c>
      <c r="I144" s="50">
        <f t="shared" si="2"/>
        <v>2526.7531249999997</v>
      </c>
      <c r="J144" s="81"/>
    </row>
    <row r="145" spans="1:10" ht="25.5">
      <c r="A145" s="27" t="s">
        <v>135</v>
      </c>
      <c r="B145" s="24" t="s">
        <v>154</v>
      </c>
      <c r="C145" s="29" t="s">
        <v>97</v>
      </c>
      <c r="D145" s="28" t="s">
        <v>93</v>
      </c>
      <c r="E145" s="28" t="s">
        <v>128</v>
      </c>
      <c r="F145" s="30">
        <v>120</v>
      </c>
      <c r="G145" s="82">
        <v>561</v>
      </c>
      <c r="H145" s="50">
        <f t="shared" si="2"/>
        <v>575.025</v>
      </c>
      <c r="I145" s="50">
        <f t="shared" si="2"/>
        <v>589.4006249999999</v>
      </c>
      <c r="J145" s="81"/>
    </row>
    <row r="146" spans="1:10" ht="25.5">
      <c r="A146" s="27" t="s">
        <v>79</v>
      </c>
      <c r="B146" s="24" t="s">
        <v>154</v>
      </c>
      <c r="C146" s="29" t="s">
        <v>97</v>
      </c>
      <c r="D146" s="28" t="s">
        <v>93</v>
      </c>
      <c r="E146" s="28" t="s">
        <v>128</v>
      </c>
      <c r="F146" s="30">
        <v>240</v>
      </c>
      <c r="G146" s="82">
        <v>1824</v>
      </c>
      <c r="H146" s="50">
        <f t="shared" si="2"/>
        <v>1869.6</v>
      </c>
      <c r="I146" s="50">
        <f t="shared" si="2"/>
        <v>1916.3399999999997</v>
      </c>
      <c r="J146" s="81"/>
    </row>
    <row r="147" spans="1:10" ht="38.25">
      <c r="A147" s="27" t="s">
        <v>132</v>
      </c>
      <c r="B147" s="24"/>
      <c r="C147" s="29" t="s">
        <v>97</v>
      </c>
      <c r="D147" s="28" t="s">
        <v>93</v>
      </c>
      <c r="E147" s="28" t="s">
        <v>128</v>
      </c>
      <c r="F147" s="30">
        <v>850</v>
      </c>
      <c r="G147" s="82">
        <v>20</v>
      </c>
      <c r="H147" s="50">
        <f t="shared" si="2"/>
        <v>20.5</v>
      </c>
      <c r="I147" s="50">
        <f t="shared" si="2"/>
        <v>21.0125</v>
      </c>
      <c r="J147" s="81"/>
    </row>
    <row r="148" spans="1:10" ht="12.75">
      <c r="A148" s="17" t="s">
        <v>149</v>
      </c>
      <c r="B148" s="24"/>
      <c r="C148" s="29" t="s">
        <v>97</v>
      </c>
      <c r="D148" s="28" t="s">
        <v>93</v>
      </c>
      <c r="E148" s="28" t="s">
        <v>116</v>
      </c>
      <c r="F148" s="29" t="s">
        <v>67</v>
      </c>
      <c r="G148" s="50">
        <f>SUM(G149:G150)</f>
        <v>409</v>
      </c>
      <c r="H148" s="50">
        <f t="shared" si="2"/>
        <v>419.22499999999997</v>
      </c>
      <c r="I148" s="50">
        <f t="shared" si="2"/>
        <v>429.70562499999994</v>
      </c>
      <c r="J148" s="81"/>
    </row>
    <row r="149" spans="1:10" ht="25.5">
      <c r="A149" s="34" t="s">
        <v>135</v>
      </c>
      <c r="B149" s="24"/>
      <c r="C149" s="29" t="s">
        <v>97</v>
      </c>
      <c r="D149" s="28" t="s">
        <v>93</v>
      </c>
      <c r="E149" s="28" t="s">
        <v>116</v>
      </c>
      <c r="F149" s="30">
        <v>110</v>
      </c>
      <c r="G149" s="82">
        <v>358</v>
      </c>
      <c r="H149" s="50">
        <f t="shared" si="2"/>
        <v>366.95</v>
      </c>
      <c r="I149" s="50">
        <f t="shared" si="2"/>
        <v>376.12375</v>
      </c>
      <c r="J149" s="81"/>
    </row>
    <row r="150" spans="1:10" ht="25.5">
      <c r="A150" s="34" t="s">
        <v>79</v>
      </c>
      <c r="B150" s="24"/>
      <c r="C150" s="29" t="s">
        <v>97</v>
      </c>
      <c r="D150" s="28" t="s">
        <v>93</v>
      </c>
      <c r="E150" s="28" t="s">
        <v>116</v>
      </c>
      <c r="F150" s="30">
        <v>240</v>
      </c>
      <c r="G150" s="82">
        <v>51</v>
      </c>
      <c r="H150" s="50">
        <f t="shared" si="2"/>
        <v>52.275</v>
      </c>
      <c r="I150" s="50">
        <f t="shared" si="2"/>
        <v>53.581875</v>
      </c>
      <c r="J150" s="81"/>
    </row>
    <row r="151" spans="1:10" ht="18" customHeight="1">
      <c r="A151" s="17" t="s">
        <v>101</v>
      </c>
      <c r="B151" s="22" t="s">
        <v>67</v>
      </c>
      <c r="C151" s="44" t="s">
        <v>4</v>
      </c>
      <c r="D151" s="35" t="s">
        <v>44</v>
      </c>
      <c r="E151" s="35"/>
      <c r="F151" s="45"/>
      <c r="G151" s="50">
        <f>SUM(G152,G155,G162)</f>
        <v>29987</v>
      </c>
      <c r="H151" s="50">
        <f t="shared" si="2"/>
        <v>30736.674999999996</v>
      </c>
      <c r="I151" s="50">
        <f t="shared" si="2"/>
        <v>31505.09187499999</v>
      </c>
      <c r="J151" s="81"/>
    </row>
    <row r="152" spans="1:10" ht="13.5">
      <c r="A152" s="21" t="s">
        <v>5</v>
      </c>
      <c r="B152" s="22" t="s">
        <v>28</v>
      </c>
      <c r="C152" s="23" t="s">
        <v>4</v>
      </c>
      <c r="D152" s="22" t="s">
        <v>90</v>
      </c>
      <c r="E152" s="22"/>
      <c r="F152" s="32"/>
      <c r="G152" s="50">
        <f>SUM(G153)</f>
        <v>700</v>
      </c>
      <c r="H152" s="50">
        <f t="shared" si="2"/>
        <v>717.4999999999999</v>
      </c>
      <c r="I152" s="50">
        <f t="shared" si="2"/>
        <v>735.4374999999998</v>
      </c>
      <c r="J152" s="81"/>
    </row>
    <row r="153" spans="1:10" ht="25.5">
      <c r="A153" s="17" t="s">
        <v>126</v>
      </c>
      <c r="B153" s="24" t="s">
        <v>28</v>
      </c>
      <c r="C153" s="29" t="s">
        <v>4</v>
      </c>
      <c r="D153" s="28" t="s">
        <v>90</v>
      </c>
      <c r="E153" s="28" t="s">
        <v>119</v>
      </c>
      <c r="F153" s="30"/>
      <c r="G153" s="50">
        <f>SUM(G154)</f>
        <v>700</v>
      </c>
      <c r="H153" s="50">
        <f t="shared" si="2"/>
        <v>717.4999999999999</v>
      </c>
      <c r="I153" s="50">
        <f t="shared" si="2"/>
        <v>735.4374999999998</v>
      </c>
      <c r="J153" s="81"/>
    </row>
    <row r="154" spans="1:10" ht="25.5">
      <c r="A154" s="27" t="s">
        <v>56</v>
      </c>
      <c r="B154" s="24" t="s">
        <v>154</v>
      </c>
      <c r="C154" s="29" t="s">
        <v>4</v>
      </c>
      <c r="D154" s="28" t="s">
        <v>90</v>
      </c>
      <c r="E154" s="28" t="s">
        <v>119</v>
      </c>
      <c r="F154" s="30">
        <v>300</v>
      </c>
      <c r="G154" s="82">
        <v>700</v>
      </c>
      <c r="H154" s="50">
        <f t="shared" si="2"/>
        <v>717.4999999999999</v>
      </c>
      <c r="I154" s="50">
        <f t="shared" si="2"/>
        <v>735.4374999999998</v>
      </c>
      <c r="J154" s="81"/>
    </row>
    <row r="155" spans="1:10" ht="15" customHeight="1">
      <c r="A155" s="17" t="s">
        <v>121</v>
      </c>
      <c r="B155" s="22"/>
      <c r="C155" s="19" t="s">
        <v>4</v>
      </c>
      <c r="D155" s="18" t="s">
        <v>95</v>
      </c>
      <c r="E155" s="28"/>
      <c r="F155" s="30"/>
      <c r="G155" s="50">
        <f>SUM(G156,G158,G160)</f>
        <v>25866</v>
      </c>
      <c r="H155" s="50">
        <f t="shared" si="2"/>
        <v>26512.649999999998</v>
      </c>
      <c r="I155" s="50">
        <f t="shared" si="2"/>
        <v>27175.466249999994</v>
      </c>
      <c r="J155" s="81"/>
    </row>
    <row r="156" spans="1:10" ht="21.75" customHeight="1">
      <c r="A156" s="17" t="s">
        <v>57</v>
      </c>
      <c r="B156" s="22" t="s">
        <v>28</v>
      </c>
      <c r="C156" s="19" t="s">
        <v>4</v>
      </c>
      <c r="D156" s="18" t="s">
        <v>95</v>
      </c>
      <c r="E156" s="18" t="s">
        <v>59</v>
      </c>
      <c r="F156" s="19" t="s">
        <v>67</v>
      </c>
      <c r="G156" s="50">
        <f>SUM(G157)</f>
        <v>2871</v>
      </c>
      <c r="H156" s="50">
        <f t="shared" si="2"/>
        <v>2942.7749999999996</v>
      </c>
      <c r="I156" s="50">
        <f t="shared" si="2"/>
        <v>3016.344374999999</v>
      </c>
      <c r="J156" s="81"/>
    </row>
    <row r="157" spans="1:10" ht="25.5">
      <c r="A157" s="27" t="s">
        <v>58</v>
      </c>
      <c r="B157" s="24" t="s">
        <v>154</v>
      </c>
      <c r="C157" s="29" t="s">
        <v>4</v>
      </c>
      <c r="D157" s="28" t="s">
        <v>95</v>
      </c>
      <c r="E157" s="28" t="s">
        <v>59</v>
      </c>
      <c r="F157" s="30">
        <v>300</v>
      </c>
      <c r="G157" s="82">
        <v>2871</v>
      </c>
      <c r="H157" s="50">
        <f t="shared" si="2"/>
        <v>2942.7749999999996</v>
      </c>
      <c r="I157" s="50">
        <f t="shared" si="2"/>
        <v>3016.344374999999</v>
      </c>
      <c r="J157" s="81"/>
    </row>
    <row r="158" spans="1:10" ht="24" customHeight="1">
      <c r="A158" s="21" t="s">
        <v>60</v>
      </c>
      <c r="B158" s="22" t="s">
        <v>35</v>
      </c>
      <c r="C158" s="23" t="s">
        <v>4</v>
      </c>
      <c r="D158" s="22" t="s">
        <v>95</v>
      </c>
      <c r="E158" s="22" t="s">
        <v>29</v>
      </c>
      <c r="F158" s="32"/>
      <c r="G158" s="50">
        <f>SUM(G159)</f>
        <v>22000</v>
      </c>
      <c r="H158" s="50">
        <f t="shared" si="2"/>
        <v>22549.999999999996</v>
      </c>
      <c r="I158" s="50">
        <f t="shared" si="2"/>
        <v>23113.749999999993</v>
      </c>
      <c r="J158" s="81"/>
    </row>
    <row r="159" spans="1:10" ht="13.5">
      <c r="A159" s="27" t="s">
        <v>61</v>
      </c>
      <c r="B159" s="22" t="s">
        <v>154</v>
      </c>
      <c r="C159" s="29" t="s">
        <v>4</v>
      </c>
      <c r="D159" s="28" t="s">
        <v>95</v>
      </c>
      <c r="E159" s="28" t="s">
        <v>29</v>
      </c>
      <c r="F159" s="30">
        <v>300</v>
      </c>
      <c r="G159" s="82">
        <v>22000</v>
      </c>
      <c r="H159" s="50">
        <f t="shared" si="2"/>
        <v>22549.999999999996</v>
      </c>
      <c r="I159" s="50">
        <f t="shared" si="2"/>
        <v>23113.749999999993</v>
      </c>
      <c r="J159" s="81"/>
    </row>
    <row r="160" spans="1:10" ht="27">
      <c r="A160" s="21" t="s">
        <v>62</v>
      </c>
      <c r="B160" s="22" t="s">
        <v>28</v>
      </c>
      <c r="C160" s="19" t="s">
        <v>4</v>
      </c>
      <c r="D160" s="18" t="s">
        <v>95</v>
      </c>
      <c r="E160" s="18" t="s">
        <v>118</v>
      </c>
      <c r="F160" s="19" t="s">
        <v>67</v>
      </c>
      <c r="G160" s="50">
        <f>G161</f>
        <v>995</v>
      </c>
      <c r="H160" s="50">
        <f t="shared" si="2"/>
        <v>1019.8749999999999</v>
      </c>
      <c r="I160" s="50">
        <f t="shared" si="2"/>
        <v>1045.3718749999998</v>
      </c>
      <c r="J160" s="81"/>
    </row>
    <row r="161" spans="1:10" ht="25.5">
      <c r="A161" s="27" t="s">
        <v>30</v>
      </c>
      <c r="B161" s="24" t="s">
        <v>154</v>
      </c>
      <c r="C161" s="29" t="s">
        <v>4</v>
      </c>
      <c r="D161" s="28" t="s">
        <v>95</v>
      </c>
      <c r="E161" s="28" t="s">
        <v>118</v>
      </c>
      <c r="F161" s="30">
        <v>300</v>
      </c>
      <c r="G161" s="82">
        <v>995</v>
      </c>
      <c r="H161" s="50">
        <f t="shared" si="2"/>
        <v>1019.8749999999999</v>
      </c>
      <c r="I161" s="50">
        <f t="shared" si="2"/>
        <v>1045.3718749999998</v>
      </c>
      <c r="J161" s="81"/>
    </row>
    <row r="162" spans="1:10" ht="13.5">
      <c r="A162" s="17" t="s">
        <v>122</v>
      </c>
      <c r="B162" s="22" t="s">
        <v>36</v>
      </c>
      <c r="C162" s="19" t="s">
        <v>4</v>
      </c>
      <c r="D162" s="18" t="s">
        <v>93</v>
      </c>
      <c r="E162" s="18"/>
      <c r="F162" s="20"/>
      <c r="G162" s="50">
        <f>G163</f>
        <v>3421</v>
      </c>
      <c r="H162" s="50">
        <f t="shared" si="2"/>
        <v>3506.5249999999996</v>
      </c>
      <c r="I162" s="50">
        <f t="shared" si="2"/>
        <v>3594.188124999999</v>
      </c>
      <c r="J162" s="81"/>
    </row>
    <row r="163" spans="1:10" ht="25.5">
      <c r="A163" s="27" t="s">
        <v>123</v>
      </c>
      <c r="B163" s="24" t="s">
        <v>154</v>
      </c>
      <c r="C163" s="29" t="s">
        <v>4</v>
      </c>
      <c r="D163" s="28" t="s">
        <v>93</v>
      </c>
      <c r="E163" s="28" t="s">
        <v>120</v>
      </c>
      <c r="F163" s="30">
        <v>300</v>
      </c>
      <c r="G163" s="82">
        <v>3421</v>
      </c>
      <c r="H163" s="50">
        <f t="shared" si="2"/>
        <v>3506.5249999999996</v>
      </c>
      <c r="I163" s="50">
        <f t="shared" si="2"/>
        <v>3594.188124999999</v>
      </c>
      <c r="J163" s="81"/>
    </row>
    <row r="164" spans="1:10" ht="27" customHeight="1">
      <c r="A164" s="17" t="s">
        <v>105</v>
      </c>
      <c r="B164" s="22" t="s">
        <v>28</v>
      </c>
      <c r="C164" s="19" t="s">
        <v>124</v>
      </c>
      <c r="D164" s="18" t="s">
        <v>44</v>
      </c>
      <c r="E164" s="18" t="s">
        <v>3</v>
      </c>
      <c r="F164" s="19" t="s">
        <v>67</v>
      </c>
      <c r="G164" s="50">
        <f>SUM(G165,G167,G171)</f>
        <v>6398</v>
      </c>
      <c r="H164" s="50">
        <f t="shared" si="2"/>
        <v>6557.95</v>
      </c>
      <c r="I164" s="50">
        <f t="shared" si="2"/>
        <v>6721.898749999999</v>
      </c>
      <c r="J164" s="81"/>
    </row>
    <row r="165" spans="1:10" ht="12.75">
      <c r="A165" s="27" t="s">
        <v>63</v>
      </c>
      <c r="B165" s="24" t="s">
        <v>154</v>
      </c>
      <c r="C165" s="29" t="s">
        <v>124</v>
      </c>
      <c r="D165" s="28" t="s">
        <v>90</v>
      </c>
      <c r="E165" s="28" t="s">
        <v>104</v>
      </c>
      <c r="F165" s="30" t="s">
        <v>154</v>
      </c>
      <c r="G165" s="50">
        <f>SUM(G166)</f>
        <v>1500</v>
      </c>
      <c r="H165" s="50">
        <f t="shared" si="2"/>
        <v>1537.4999999999998</v>
      </c>
      <c r="I165" s="50">
        <f t="shared" si="2"/>
        <v>1575.9374999999995</v>
      </c>
      <c r="J165" s="81"/>
    </row>
    <row r="166" spans="1:10" ht="25.5">
      <c r="A166" s="27" t="s">
        <v>79</v>
      </c>
      <c r="B166" s="24" t="s">
        <v>154</v>
      </c>
      <c r="C166" s="29" t="s">
        <v>124</v>
      </c>
      <c r="D166" s="28" t="s">
        <v>90</v>
      </c>
      <c r="E166" s="28" t="s">
        <v>104</v>
      </c>
      <c r="F166" s="30">
        <v>240</v>
      </c>
      <c r="G166" s="82">
        <v>1500</v>
      </c>
      <c r="H166" s="50">
        <f t="shared" si="2"/>
        <v>1537.4999999999998</v>
      </c>
      <c r="I166" s="50">
        <f t="shared" si="2"/>
        <v>1575.9374999999995</v>
      </c>
      <c r="J166" s="81"/>
    </row>
    <row r="167" spans="1:10" ht="25.5">
      <c r="A167" s="17" t="s">
        <v>156</v>
      </c>
      <c r="B167" s="22" t="s">
        <v>106</v>
      </c>
      <c r="C167" s="19" t="s">
        <v>124</v>
      </c>
      <c r="D167" s="18" t="s">
        <v>90</v>
      </c>
      <c r="E167" s="18" t="s">
        <v>103</v>
      </c>
      <c r="F167" s="19" t="s">
        <v>67</v>
      </c>
      <c r="G167" s="50">
        <f>SUM(G168:G170)</f>
        <v>3827</v>
      </c>
      <c r="H167" s="50">
        <f t="shared" si="2"/>
        <v>3922.6749999999997</v>
      </c>
      <c r="I167" s="50">
        <f t="shared" si="2"/>
        <v>4020.7418749999993</v>
      </c>
      <c r="J167" s="81"/>
    </row>
    <row r="168" spans="1:10" ht="25.5">
      <c r="A168" s="27" t="s">
        <v>135</v>
      </c>
      <c r="B168" s="24"/>
      <c r="C168" s="29" t="s">
        <v>124</v>
      </c>
      <c r="D168" s="28" t="s">
        <v>90</v>
      </c>
      <c r="E168" s="28" t="s">
        <v>103</v>
      </c>
      <c r="F168" s="30">
        <v>110</v>
      </c>
      <c r="G168" s="82">
        <v>2537</v>
      </c>
      <c r="H168" s="50">
        <f t="shared" si="2"/>
        <v>2600.4249999999997</v>
      </c>
      <c r="I168" s="50">
        <f t="shared" si="2"/>
        <v>2665.4356249999996</v>
      </c>
      <c r="J168" s="81"/>
    </row>
    <row r="169" spans="1:10" ht="25.5">
      <c r="A169" s="27" t="s">
        <v>79</v>
      </c>
      <c r="B169" s="24"/>
      <c r="C169" s="29" t="s">
        <v>124</v>
      </c>
      <c r="D169" s="28" t="s">
        <v>90</v>
      </c>
      <c r="E169" s="28" t="s">
        <v>103</v>
      </c>
      <c r="F169" s="30">
        <v>240</v>
      </c>
      <c r="G169" s="82">
        <v>780</v>
      </c>
      <c r="H169" s="50">
        <f t="shared" si="2"/>
        <v>799.4999999999999</v>
      </c>
      <c r="I169" s="50">
        <f t="shared" si="2"/>
        <v>819.4874999999998</v>
      </c>
      <c r="J169" s="81"/>
    </row>
    <row r="170" spans="1:10" ht="38.25">
      <c r="A170" s="27" t="s">
        <v>132</v>
      </c>
      <c r="B170" s="24"/>
      <c r="C170" s="29" t="s">
        <v>124</v>
      </c>
      <c r="D170" s="28" t="s">
        <v>90</v>
      </c>
      <c r="E170" s="28" t="s">
        <v>103</v>
      </c>
      <c r="F170" s="30">
        <v>850</v>
      </c>
      <c r="G170" s="82">
        <v>510</v>
      </c>
      <c r="H170" s="50">
        <f t="shared" si="2"/>
        <v>522.75</v>
      </c>
      <c r="I170" s="50">
        <f t="shared" si="2"/>
        <v>535.8187499999999</v>
      </c>
      <c r="J170" s="81"/>
    </row>
    <row r="171" spans="1:10" ht="18.75" customHeight="1">
      <c r="A171" s="17" t="s">
        <v>64</v>
      </c>
      <c r="B171" s="22" t="s">
        <v>28</v>
      </c>
      <c r="C171" s="19" t="s">
        <v>124</v>
      </c>
      <c r="D171" s="18" t="s">
        <v>98</v>
      </c>
      <c r="E171" s="18"/>
      <c r="F171" s="20"/>
      <c r="G171" s="50">
        <f>SUM(G172)</f>
        <v>1071</v>
      </c>
      <c r="H171" s="50">
        <f t="shared" si="2"/>
        <v>1097.7749999999999</v>
      </c>
      <c r="I171" s="50">
        <f t="shared" si="2"/>
        <v>1125.2193749999997</v>
      </c>
      <c r="J171" s="81"/>
    </row>
    <row r="172" spans="1:10" ht="13.5">
      <c r="A172" s="21" t="s">
        <v>158</v>
      </c>
      <c r="B172" s="22" t="s">
        <v>28</v>
      </c>
      <c r="C172" s="23" t="s">
        <v>124</v>
      </c>
      <c r="D172" s="22" t="s">
        <v>98</v>
      </c>
      <c r="E172" s="22" t="s">
        <v>128</v>
      </c>
      <c r="F172" s="19" t="s">
        <v>67</v>
      </c>
      <c r="G172" s="50">
        <f>SUM(G173:G174)</f>
        <v>1071</v>
      </c>
      <c r="H172" s="50">
        <f t="shared" si="2"/>
        <v>1097.7749999999999</v>
      </c>
      <c r="I172" s="50">
        <f t="shared" si="2"/>
        <v>1125.2193749999997</v>
      </c>
      <c r="J172" s="81"/>
    </row>
    <row r="173" spans="1:10" ht="25.5">
      <c r="A173" s="27" t="s">
        <v>135</v>
      </c>
      <c r="B173" s="24" t="s">
        <v>154</v>
      </c>
      <c r="C173" s="29" t="s">
        <v>124</v>
      </c>
      <c r="D173" s="28" t="s">
        <v>98</v>
      </c>
      <c r="E173" s="28" t="s">
        <v>128</v>
      </c>
      <c r="F173" s="30">
        <v>120</v>
      </c>
      <c r="G173" s="82">
        <v>940</v>
      </c>
      <c r="H173" s="50">
        <f t="shared" si="2"/>
        <v>963.4999999999999</v>
      </c>
      <c r="I173" s="50">
        <f t="shared" si="2"/>
        <v>987.5874999999997</v>
      </c>
      <c r="J173" s="81"/>
    </row>
    <row r="174" spans="1:10" ht="25.5">
      <c r="A174" s="27" t="s">
        <v>79</v>
      </c>
      <c r="B174" s="24" t="s">
        <v>154</v>
      </c>
      <c r="C174" s="29" t="s">
        <v>124</v>
      </c>
      <c r="D174" s="28" t="s">
        <v>98</v>
      </c>
      <c r="E174" s="28" t="s">
        <v>128</v>
      </c>
      <c r="F174" s="30">
        <v>240</v>
      </c>
      <c r="G174" s="82">
        <v>131</v>
      </c>
      <c r="H174" s="50">
        <f t="shared" si="2"/>
        <v>134.27499999999998</v>
      </c>
      <c r="I174" s="50">
        <f t="shared" si="2"/>
        <v>137.63187499999995</v>
      </c>
      <c r="J174" s="81"/>
    </row>
    <row r="175" spans="1:10" ht="13.5">
      <c r="A175" s="17" t="s">
        <v>65</v>
      </c>
      <c r="B175" s="22"/>
      <c r="C175" s="19" t="s">
        <v>142</v>
      </c>
      <c r="D175" s="18" t="s">
        <v>44</v>
      </c>
      <c r="E175" s="18"/>
      <c r="F175" s="20"/>
      <c r="G175" s="50">
        <f>SUM(G180,G176)</f>
        <v>5936</v>
      </c>
      <c r="H175" s="50">
        <f t="shared" si="2"/>
        <v>6084.4</v>
      </c>
      <c r="I175" s="50">
        <f t="shared" si="2"/>
        <v>6236.509999999999</v>
      </c>
      <c r="J175" s="81"/>
    </row>
    <row r="176" spans="1:10" ht="27">
      <c r="A176" s="43" t="s">
        <v>102</v>
      </c>
      <c r="B176" s="22" t="s">
        <v>28</v>
      </c>
      <c r="C176" s="23" t="s">
        <v>142</v>
      </c>
      <c r="D176" s="22" t="s">
        <v>90</v>
      </c>
      <c r="E176" s="22" t="s">
        <v>117</v>
      </c>
      <c r="F176" s="19" t="s">
        <v>67</v>
      </c>
      <c r="G176" s="50">
        <f>SUM(G177:G179)</f>
        <v>2147</v>
      </c>
      <c r="H176" s="50">
        <f t="shared" si="2"/>
        <v>2200.6749999999997</v>
      </c>
      <c r="I176" s="50">
        <f t="shared" si="2"/>
        <v>2255.6918749999995</v>
      </c>
      <c r="J176" s="81"/>
    </row>
    <row r="177" spans="1:10" ht="25.5">
      <c r="A177" s="34" t="s">
        <v>135</v>
      </c>
      <c r="B177" s="24" t="s">
        <v>154</v>
      </c>
      <c r="C177" s="29" t="s">
        <v>142</v>
      </c>
      <c r="D177" s="28" t="s">
        <v>90</v>
      </c>
      <c r="E177" s="28" t="s">
        <v>117</v>
      </c>
      <c r="F177" s="30">
        <v>110</v>
      </c>
      <c r="G177" s="82">
        <v>1367</v>
      </c>
      <c r="H177" s="50">
        <f t="shared" si="2"/>
        <v>1401.175</v>
      </c>
      <c r="I177" s="50">
        <f t="shared" si="2"/>
        <v>1436.2043749999998</v>
      </c>
      <c r="J177" s="81"/>
    </row>
    <row r="178" spans="1:10" ht="25.5">
      <c r="A178" s="34" t="s">
        <v>79</v>
      </c>
      <c r="B178" s="24"/>
      <c r="C178" s="29" t="s">
        <v>142</v>
      </c>
      <c r="D178" s="28" t="s">
        <v>90</v>
      </c>
      <c r="E178" s="28" t="s">
        <v>117</v>
      </c>
      <c r="F178" s="30">
        <v>240</v>
      </c>
      <c r="G178" s="82">
        <v>700</v>
      </c>
      <c r="H178" s="50">
        <f t="shared" si="2"/>
        <v>717.4999999999999</v>
      </c>
      <c r="I178" s="50">
        <f t="shared" si="2"/>
        <v>735.4374999999998</v>
      </c>
      <c r="J178" s="81"/>
    </row>
    <row r="179" spans="1:10" ht="38.25">
      <c r="A179" s="27" t="s">
        <v>132</v>
      </c>
      <c r="B179" s="24"/>
      <c r="C179" s="29" t="s">
        <v>142</v>
      </c>
      <c r="D179" s="28" t="s">
        <v>90</v>
      </c>
      <c r="E179" s="28" t="s">
        <v>117</v>
      </c>
      <c r="F179" s="30">
        <v>850</v>
      </c>
      <c r="G179" s="82">
        <v>80</v>
      </c>
      <c r="H179" s="50">
        <f t="shared" si="2"/>
        <v>82</v>
      </c>
      <c r="I179" s="50">
        <f t="shared" si="2"/>
        <v>84.05</v>
      </c>
      <c r="J179" s="81"/>
    </row>
    <row r="180" spans="1:10" ht="27">
      <c r="A180" s="43" t="s">
        <v>139</v>
      </c>
      <c r="B180" s="22" t="s">
        <v>26</v>
      </c>
      <c r="C180" s="23" t="s">
        <v>142</v>
      </c>
      <c r="D180" s="22" t="s">
        <v>91</v>
      </c>
      <c r="E180" s="22" t="s">
        <v>15</v>
      </c>
      <c r="F180" s="19" t="s">
        <v>67</v>
      </c>
      <c r="G180" s="50">
        <f>SUM(G181:G182:G183)</f>
        <v>3789</v>
      </c>
      <c r="H180" s="50">
        <f>SUM(H181:H182:H183)</f>
        <v>3883.725</v>
      </c>
      <c r="I180" s="50">
        <f>SUM(I181:I182:I183)</f>
        <v>3980.818124999999</v>
      </c>
      <c r="J180" s="81"/>
    </row>
    <row r="181" spans="1:10" ht="25.5">
      <c r="A181" s="34" t="s">
        <v>135</v>
      </c>
      <c r="B181" s="24" t="s">
        <v>154</v>
      </c>
      <c r="C181" s="29" t="s">
        <v>142</v>
      </c>
      <c r="D181" s="28" t="s">
        <v>91</v>
      </c>
      <c r="E181" s="28" t="s">
        <v>15</v>
      </c>
      <c r="F181" s="30">
        <v>110</v>
      </c>
      <c r="G181" s="82">
        <v>2627</v>
      </c>
      <c r="H181" s="50">
        <f t="shared" si="2"/>
        <v>2692.6749999999997</v>
      </c>
      <c r="I181" s="50">
        <f t="shared" si="2"/>
        <v>2759.9918749999993</v>
      </c>
      <c r="J181" s="81"/>
    </row>
    <row r="182" spans="1:10" ht="25.5">
      <c r="A182" s="34" t="s">
        <v>79</v>
      </c>
      <c r="B182" s="24"/>
      <c r="C182" s="29" t="s">
        <v>142</v>
      </c>
      <c r="D182" s="28" t="s">
        <v>91</v>
      </c>
      <c r="E182" s="28" t="s">
        <v>15</v>
      </c>
      <c r="F182" s="30">
        <v>240</v>
      </c>
      <c r="G182" s="82">
        <v>1130</v>
      </c>
      <c r="H182" s="50">
        <f t="shared" si="2"/>
        <v>1158.25</v>
      </c>
      <c r="I182" s="50">
        <f t="shared" si="2"/>
        <v>1187.20625</v>
      </c>
      <c r="J182" s="81"/>
    </row>
    <row r="183" spans="1:10" ht="38.25">
      <c r="A183" s="27" t="s">
        <v>132</v>
      </c>
      <c r="B183" s="24" t="s">
        <v>154</v>
      </c>
      <c r="C183" s="29" t="s">
        <v>142</v>
      </c>
      <c r="D183" s="28" t="s">
        <v>91</v>
      </c>
      <c r="E183" s="28" t="s">
        <v>15</v>
      </c>
      <c r="F183" s="30">
        <v>850</v>
      </c>
      <c r="G183" s="82">
        <v>32</v>
      </c>
      <c r="H183" s="50">
        <f t="shared" si="2"/>
        <v>32.8</v>
      </c>
      <c r="I183" s="50">
        <f t="shared" si="2"/>
        <v>33.62</v>
      </c>
      <c r="J183" s="81"/>
    </row>
    <row r="184" spans="1:10" ht="13.5">
      <c r="A184" s="17" t="s">
        <v>22</v>
      </c>
      <c r="B184" s="22" t="s">
        <v>53</v>
      </c>
      <c r="C184" s="19" t="s">
        <v>72</v>
      </c>
      <c r="D184" s="18" t="s">
        <v>44</v>
      </c>
      <c r="E184" s="18"/>
      <c r="F184" s="20"/>
      <c r="G184" s="50">
        <f>SUM(G185,G186,G187)</f>
        <v>89104</v>
      </c>
      <c r="H184" s="50">
        <f t="shared" si="2"/>
        <v>91331.59999999999</v>
      </c>
      <c r="I184" s="50">
        <f t="shared" si="2"/>
        <v>93614.88999999998</v>
      </c>
      <c r="J184" s="81"/>
    </row>
    <row r="185" spans="1:10" ht="27">
      <c r="A185" s="21" t="s">
        <v>23</v>
      </c>
      <c r="B185" s="24" t="s">
        <v>154</v>
      </c>
      <c r="C185" s="23" t="s">
        <v>72</v>
      </c>
      <c r="D185" s="22" t="s">
        <v>90</v>
      </c>
      <c r="E185" s="22" t="s">
        <v>125</v>
      </c>
      <c r="F185" s="32">
        <v>511</v>
      </c>
      <c r="G185" s="50">
        <v>85000</v>
      </c>
      <c r="H185" s="50">
        <f t="shared" si="2"/>
        <v>87124.99999999999</v>
      </c>
      <c r="I185" s="50">
        <f t="shared" si="2"/>
        <v>89303.12499999997</v>
      </c>
      <c r="J185" s="81"/>
    </row>
    <row r="186" spans="1:10" ht="27">
      <c r="A186" s="21" t="s">
        <v>159</v>
      </c>
      <c r="B186" s="24"/>
      <c r="C186" s="23" t="s">
        <v>72</v>
      </c>
      <c r="D186" s="22" t="s">
        <v>91</v>
      </c>
      <c r="E186" s="22" t="s">
        <v>162</v>
      </c>
      <c r="F186" s="32">
        <v>512</v>
      </c>
      <c r="G186" s="50">
        <v>0</v>
      </c>
      <c r="H186" s="50">
        <f t="shared" si="2"/>
        <v>0</v>
      </c>
      <c r="I186" s="50">
        <f t="shared" si="2"/>
        <v>0</v>
      </c>
      <c r="J186" s="81"/>
    </row>
    <row r="187" spans="1:10" ht="27">
      <c r="A187" s="21" t="s">
        <v>160</v>
      </c>
      <c r="B187" s="24"/>
      <c r="C187" s="23" t="s">
        <v>72</v>
      </c>
      <c r="D187" s="22" t="s">
        <v>95</v>
      </c>
      <c r="E187" s="22" t="s">
        <v>161</v>
      </c>
      <c r="F187" s="23" t="s">
        <v>67</v>
      </c>
      <c r="G187" s="50">
        <f>SUM(G188:G190)</f>
        <v>4104</v>
      </c>
      <c r="H187" s="50">
        <f t="shared" si="2"/>
        <v>4206.599999999999</v>
      </c>
      <c r="I187" s="50">
        <f t="shared" si="2"/>
        <v>4311.764999999999</v>
      </c>
      <c r="J187" s="81"/>
    </row>
    <row r="188" spans="1:10" ht="13.5">
      <c r="A188" s="21" t="s">
        <v>24</v>
      </c>
      <c r="B188" s="24"/>
      <c r="C188" s="40" t="s">
        <v>72</v>
      </c>
      <c r="D188" s="24" t="s">
        <v>95</v>
      </c>
      <c r="E188" s="24" t="s">
        <v>161</v>
      </c>
      <c r="F188" s="25">
        <v>540</v>
      </c>
      <c r="G188" s="82">
        <v>804</v>
      </c>
      <c r="H188" s="50">
        <f t="shared" si="2"/>
        <v>824.0999999999999</v>
      </c>
      <c r="I188" s="50">
        <f t="shared" si="2"/>
        <v>844.7024999999999</v>
      </c>
      <c r="J188" s="81"/>
    </row>
    <row r="189" spans="1:10" ht="13.5">
      <c r="A189" s="21" t="s">
        <v>25</v>
      </c>
      <c r="B189" s="24"/>
      <c r="C189" s="40" t="s">
        <v>72</v>
      </c>
      <c r="D189" s="24" t="s">
        <v>95</v>
      </c>
      <c r="E189" s="24" t="s">
        <v>161</v>
      </c>
      <c r="F189" s="25">
        <v>540</v>
      </c>
      <c r="G189" s="82">
        <v>1300</v>
      </c>
      <c r="H189" s="50">
        <f t="shared" si="2"/>
        <v>1332.4999999999998</v>
      </c>
      <c r="I189" s="50">
        <f t="shared" si="2"/>
        <v>1365.8124999999995</v>
      </c>
      <c r="J189" s="81"/>
    </row>
    <row r="190" spans="1:10" ht="25.5">
      <c r="A190" s="17" t="s">
        <v>137</v>
      </c>
      <c r="B190" s="28"/>
      <c r="C190" s="29" t="s">
        <v>72</v>
      </c>
      <c r="D190" s="28" t="s">
        <v>95</v>
      </c>
      <c r="E190" s="24" t="s">
        <v>161</v>
      </c>
      <c r="F190" s="30">
        <v>540</v>
      </c>
      <c r="G190" s="82">
        <v>2000</v>
      </c>
      <c r="H190" s="50">
        <f t="shared" si="2"/>
        <v>2050</v>
      </c>
      <c r="I190" s="50">
        <f t="shared" si="2"/>
        <v>2101.25</v>
      </c>
      <c r="J190" s="81"/>
    </row>
    <row r="191" spans="1:10" ht="12.75">
      <c r="A191" s="17" t="s">
        <v>155</v>
      </c>
      <c r="B191" s="28"/>
      <c r="C191" s="29"/>
      <c r="D191" s="28"/>
      <c r="E191" s="28"/>
      <c r="F191" s="30"/>
      <c r="G191" s="85">
        <f>SUM(G15,G62,G70,G83,G90,G129,G151,G164,G175,G184)</f>
        <v>825575</v>
      </c>
      <c r="H191" s="85">
        <f>SUM(H15,H62,H70,H83,H90,H129,H151,H164,H175,H184)</f>
        <v>846214.375</v>
      </c>
      <c r="I191" s="85">
        <f>SUM(I15,I62,I70,I83,I90,I129,I151,I164,I175,I184)</f>
        <v>867369.7343749999</v>
      </c>
      <c r="J191" s="81"/>
    </row>
    <row r="192" spans="1:10" ht="12.75">
      <c r="A192" s="46"/>
      <c r="B192" s="46"/>
      <c r="C192" s="46"/>
      <c r="D192" s="46"/>
      <c r="E192" s="46"/>
      <c r="F192" s="46"/>
      <c r="G192" s="86"/>
      <c r="H192" s="87"/>
      <c r="I192" s="87"/>
      <c r="J192" s="81"/>
    </row>
  </sheetData>
  <sheetProtection/>
  <autoFilter ref="A13:L191"/>
  <mergeCells count="10">
    <mergeCell ref="A11:I11"/>
    <mergeCell ref="A10:I10"/>
    <mergeCell ref="D3:I3"/>
    <mergeCell ref="D4:I4"/>
    <mergeCell ref="D5:I5"/>
    <mergeCell ref="E6:I6"/>
    <mergeCell ref="E2:I2"/>
    <mergeCell ref="E7:I7"/>
    <mergeCell ref="A9:I9"/>
    <mergeCell ref="A8:I8"/>
  </mergeCells>
  <printOptions/>
  <pageMargins left="0.7480314960629921" right="0.7480314960629921" top="0.984251968503937" bottom="0.984251968503937" header="0.5118110236220472" footer="0.5118110236220472"/>
  <pageSetup fitToHeight="22" fitToWidth="1" horizontalDpi="300" verticalDpi="300" orientation="portrait" paperSize="9" r:id="rId1"/>
  <rowBreaks count="1" manualBreakCount="1">
    <brk id="159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Саидбей</dc:creator>
  <cp:keywords/>
  <dc:description/>
  <cp:lastModifiedBy>Анварбег</cp:lastModifiedBy>
  <cp:lastPrinted>2014-11-12T05:41:54Z</cp:lastPrinted>
  <dcterms:created xsi:type="dcterms:W3CDTF">2013-01-06T11:11:18Z</dcterms:created>
  <dcterms:modified xsi:type="dcterms:W3CDTF">2014-11-12T05:43:38Z</dcterms:modified>
  <cp:category/>
  <cp:version/>
  <cp:contentType/>
  <cp:contentStatus/>
</cp:coreProperties>
</file>