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 на 2020г\Рук. аппарата\Постановления, распоряжения, решения\Решения 9 сессии СД района 7 созыва от 28.12.2021\"/>
    </mc:Choice>
  </mc:AlternateContent>
  <bookViews>
    <workbookView xWindow="0" yWindow="0" windowWidth="28800" windowHeight="11730" activeTab="1"/>
  </bookViews>
  <sheets>
    <sheet name="расш №1 к прил5" sheetId="1" r:id="rId1"/>
    <sheet name="расш №2 к прил5" sheetId="2" r:id="rId2"/>
  </sheets>
  <externalReferences>
    <externalReference r:id="rId3"/>
  </externalReferences>
  <definedNames>
    <definedName name="_xlnm.Print_Area" localSheetId="0">'расш №1 к прил5'!$A$2:$I$68</definedName>
    <definedName name="_xlnm.Print_Area" localSheetId="1">'расш №2 к прил5'!$B$2:$E$39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2" l="1"/>
  <c r="I43" i="2"/>
  <c r="H43" i="2"/>
  <c r="I42" i="2"/>
  <c r="H42" i="2"/>
  <c r="I41" i="2"/>
  <c r="H41" i="2"/>
  <c r="I40" i="2"/>
  <c r="H40" i="2"/>
  <c r="C40" i="2"/>
  <c r="D38" i="2"/>
  <c r="C38" i="2"/>
  <c r="E37" i="2"/>
  <c r="D37" i="2"/>
  <c r="C36" i="2"/>
  <c r="C35" i="2"/>
  <c r="G43" i="2" s="1"/>
  <c r="C34" i="2"/>
  <c r="G42" i="2" s="1"/>
  <c r="C33" i="2"/>
  <c r="G41" i="2" s="1"/>
  <c r="C32" i="2"/>
  <c r="C31" i="2"/>
  <c r="G40" i="2" s="1"/>
  <c r="E29" i="2"/>
  <c r="D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H67" i="1"/>
  <c r="G67" i="1"/>
  <c r="F67" i="1"/>
  <c r="E67" i="1"/>
  <c r="D67" i="1"/>
  <c r="C67" i="1"/>
  <c r="H66" i="1"/>
  <c r="G66" i="1"/>
  <c r="F66" i="1"/>
  <c r="E66" i="1"/>
  <c r="D66" i="1"/>
  <c r="C66" i="1"/>
  <c r="I66" i="1" s="1"/>
  <c r="H65" i="1"/>
  <c r="C65" i="1"/>
  <c r="I65" i="1" s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G48" i="1"/>
  <c r="D48" i="1"/>
  <c r="G47" i="1"/>
  <c r="D47" i="1"/>
  <c r="G46" i="1"/>
  <c r="D46" i="1"/>
  <c r="I46" i="1" s="1"/>
  <c r="G45" i="1"/>
  <c r="D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G35" i="1"/>
  <c r="F35" i="1"/>
  <c r="E35" i="1"/>
  <c r="D35" i="1"/>
  <c r="C35" i="1"/>
  <c r="H34" i="1"/>
  <c r="G34" i="1"/>
  <c r="F34" i="1"/>
  <c r="E34" i="1"/>
  <c r="D34" i="1"/>
  <c r="C34" i="1"/>
  <c r="I34" i="1" s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G13" i="1"/>
  <c r="F13" i="1"/>
  <c r="E13" i="1"/>
  <c r="D13" i="1"/>
  <c r="C13" i="1"/>
  <c r="I47" i="1" l="1"/>
  <c r="I30" i="1"/>
  <c r="I24" i="1"/>
  <c r="I37" i="1"/>
  <c r="I59" i="1"/>
  <c r="I20" i="1"/>
  <c r="I44" i="1"/>
  <c r="I54" i="1"/>
  <c r="I67" i="1"/>
  <c r="I74" i="1" s="1"/>
  <c r="I27" i="1"/>
  <c r="I35" i="1"/>
  <c r="I45" i="1"/>
  <c r="I53" i="1"/>
  <c r="I55" i="1"/>
  <c r="I17" i="1"/>
  <c r="C68" i="1"/>
  <c r="I21" i="1"/>
  <c r="I41" i="1"/>
  <c r="I50" i="1"/>
  <c r="D68" i="1"/>
  <c r="I23" i="1"/>
  <c r="I29" i="1"/>
  <c r="I31" i="1"/>
  <c r="I57" i="1"/>
  <c r="H57" i="2"/>
  <c r="I60" i="1"/>
  <c r="H68" i="1"/>
  <c r="I15" i="1"/>
  <c r="I19" i="1"/>
  <c r="I62" i="1"/>
  <c r="E68" i="1"/>
  <c r="I25" i="1"/>
  <c r="I33" i="1"/>
  <c r="I39" i="1"/>
  <c r="I48" i="1"/>
  <c r="I52" i="1"/>
  <c r="I64" i="1"/>
  <c r="I57" i="2"/>
  <c r="I38" i="1"/>
  <c r="F68" i="1"/>
  <c r="I13" i="1"/>
  <c r="I49" i="1"/>
  <c r="I61" i="1"/>
  <c r="D39" i="2"/>
  <c r="G68" i="1"/>
  <c r="I42" i="1"/>
  <c r="I22" i="1"/>
  <c r="I56" i="1"/>
  <c r="I43" i="1"/>
  <c r="C29" i="2"/>
  <c r="I18" i="1"/>
  <c r="I14" i="1"/>
  <c r="I16" i="1"/>
  <c r="I26" i="1"/>
  <c r="I28" i="1"/>
  <c r="I32" i="1"/>
  <c r="I40" i="1"/>
  <c r="I51" i="1"/>
  <c r="I63" i="1"/>
  <c r="I36" i="1"/>
  <c r="I58" i="1"/>
  <c r="G57" i="2"/>
  <c r="C37" i="2"/>
  <c r="C39" i="2" l="1"/>
  <c r="C41" i="2" s="1"/>
  <c r="I73" i="1"/>
  <c r="I71" i="1"/>
  <c r="I72" i="1"/>
  <c r="I68" i="1"/>
  <c r="I75" i="1"/>
</calcChain>
</file>

<file path=xl/sharedStrings.xml><?xml version="1.0" encoding="utf-8"?>
<sst xmlns="http://schemas.openxmlformats.org/spreadsheetml/2006/main" count="94" uniqueCount="90">
  <si>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</si>
  <si>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</si>
  <si>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</si>
  <si>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в т. ч. к/ремонт зданий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</si>
  <si>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</si>
  <si>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</si>
  <si>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На выполнение муниципальной программы</t>
  </si>
  <si>
    <t>ВСЕГО</t>
  </si>
  <si>
    <t xml:space="preserve"> 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</si>
  <si>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</si>
  <si>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</si>
  <si>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</si>
  <si>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</si>
  <si>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</si>
  <si>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</si>
  <si>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</si>
  <si>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</si>
  <si>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</si>
  <si>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</si>
  <si>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</si>
  <si>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</si>
  <si>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</si>
  <si>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</si>
  <si>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</si>
  <si>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</si>
  <si>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</si>
  <si>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</si>
  <si>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</si>
  <si>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</si>
  <si>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</si>
  <si>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</si>
  <si>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</si>
  <si>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</si>
  <si>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</si>
  <si>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</si>
  <si>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</si>
  <si>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</si>
  <si>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</si>
  <si>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</si>
  <si>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</si>
  <si>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Инхело  спортзал</t>
  </si>
  <si>
    <t>Риквани спортзал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</si>
  <si>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</si>
  <si>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</si>
  <si>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</si>
  <si>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</si>
  <si>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>итого дошк учр</t>
  </si>
  <si>
    <t>итого школ учр</t>
  </si>
  <si>
    <t>итого внеш. учр</t>
  </si>
  <si>
    <t>учебно мет каб и ХЭК</t>
  </si>
  <si>
    <t>Всего по рсш</t>
  </si>
  <si>
    <t>Расшифровка №2 к приложению №5</t>
  </si>
  <si>
    <t>МР "Ботлихский район" на 2022 год</t>
  </si>
  <si>
    <t>№ п/п</t>
  </si>
  <si>
    <t>Наименование объекта</t>
  </si>
  <si>
    <t>Сумма</t>
  </si>
  <si>
    <t>2022 г</t>
  </si>
  <si>
    <t>в том числе:</t>
  </si>
  <si>
    <t>капитальный ремонт внутри сельских дорог, мостов (ст. 225)</t>
  </si>
  <si>
    <t>капитальное строительство внутрисельских дорог, подпорных стен, мостов,  (ст. 310)</t>
  </si>
  <si>
    <t xml:space="preserve">Алак </t>
  </si>
  <si>
    <t>Анди  (Асфальтирование ул.Набережная 1581т.р, асфальтирование ул.Андийская 3000т.р)</t>
  </si>
  <si>
    <t>Ансалта (Устройство подпорной стены по ул.Центральная 879т.р,  устройство подпорной стены по ул.имама Шамиля 813т.р)</t>
  </si>
  <si>
    <t>Ашали  (Асфальтирование ул.Центральная и имама Шамилья)</t>
  </si>
  <si>
    <t>Гагатли (Бетонирование ул.Мечетная)</t>
  </si>
  <si>
    <t xml:space="preserve">Годобери </t>
  </si>
  <si>
    <t>Зило  (Асфальтирование ул.Центральная  и Школьная)</t>
  </si>
  <si>
    <t>Инхело  (Асфальтирование ул.Алихана Курбана)</t>
  </si>
  <si>
    <t>Кванхидатли (Кап ремонт автодороги по ул.Верхняя 451т.р, ул.Центральная -586т.р, и от ул.Шоссейной до мечети -528т.р)</t>
  </si>
  <si>
    <t xml:space="preserve">Кижани  </t>
  </si>
  <si>
    <t xml:space="preserve">Миарсо </t>
  </si>
  <si>
    <t>Муни   (Асфальтирование ул.Центральная)</t>
  </si>
  <si>
    <t>Рахата ( на строительство моста у мельницы)</t>
  </si>
  <si>
    <t>Риквани  (На бетонирование ул.Федеральная)</t>
  </si>
  <si>
    <t xml:space="preserve">Тандо  (На ремонт улицы Садовая)   </t>
  </si>
  <si>
    <t xml:space="preserve">Тлох  (На бетонирование ул.Гамзатбега)   </t>
  </si>
  <si>
    <t>Хелетури (Асфальтирование ул.Абдулбасирова до местности "Х!ор")</t>
  </si>
  <si>
    <t>Чанко ( на асфальтирование ул.Центральная 1348т.р, и на ремонт автодороги до хутора Шивор 419т.р)</t>
  </si>
  <si>
    <t xml:space="preserve">Шодрода  </t>
  </si>
  <si>
    <t>Объекты через МБУ ЖКХ (иные субсидии)</t>
  </si>
  <si>
    <t>На ремонт межпоселенческой дороги Хелетури-В.Алак</t>
  </si>
  <si>
    <t>Резерв ассигнований дорожного фонда</t>
  </si>
  <si>
    <t>Всего:</t>
  </si>
  <si>
    <t>Расшифровка № 1 к приложению 5</t>
  </si>
  <si>
    <r>
      <t xml:space="preserve">Распределение средств </t>
    </r>
    <r>
      <rPr>
        <b/>
        <sz val="14"/>
        <rFont val="Times New Roman"/>
        <family val="1"/>
        <charset val="204"/>
      </rPr>
      <t>дорожного фонда</t>
    </r>
    <r>
      <rPr>
        <sz val="14"/>
        <rFont val="Times New Roman"/>
        <family val="1"/>
        <charset val="204"/>
      </rPr>
      <t xml:space="preserve"> по поселениям района</t>
    </r>
  </si>
  <si>
    <t>Асфальтирование придомовой территории "МКД Эсенбулатов Саид"        с. Ботлих</t>
  </si>
  <si>
    <t>Асфальтирование придомовой территории МКД №1-УЖКХ с. Ботлих</t>
  </si>
  <si>
    <t>Асфальтирование придомовой территории МКД №2 РК КПСС с. Ботлих</t>
  </si>
  <si>
    <t>Асфальтирование придомовой территории МКД №1 РК КПСС с. Ботлих</t>
  </si>
  <si>
    <t>Асфальтирование придомовой территории МКД  завод ТС ЭВМ               с. Ботлих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</si>
</sst>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sz val="10"/>
      <color theme="0"/>
      <name val="Arial Cyr"/>
      <charset val="204"/>
    </font>
    <font>
      <b/>
      <sz val="10"/>
      <color indexed="9"/>
      <name val="Arial Cyr"/>
      <charset val="204"/>
    </font>
    <font>
      <sz val="14"/>
      <name val="Times New Roman"/>
      <family val="1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3" fontId="7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Fill="1" applyBorder="1"/>
    <xf numFmtId="0" fontId="7" fillId="0" borderId="1" xfId="0" applyFont="1" applyFill="1" applyBorder="1" applyAlignment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3" fontId="10" fillId="0" borderId="0" xfId="0" applyNumberFormat="1" applyFont="1" applyFill="1"/>
    <xf numFmtId="0" fontId="3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4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/>
    <xf numFmtId="3" fontId="3" fillId="2" borderId="1" xfId="0" applyNumberFormat="1" applyFont="1" applyFill="1" applyBorder="1"/>
    <xf numFmtId="3" fontId="3" fillId="0" borderId="0" xfId="0" applyNumberFormat="1" applyFont="1"/>
    <xf numFmtId="0" fontId="7" fillId="0" borderId="1" xfId="0" applyFont="1" applyBorder="1"/>
    <xf numFmtId="0" fontId="7" fillId="0" borderId="5" xfId="0" applyFont="1" applyBorder="1" applyAlignment="1">
      <alignment horizontal="center" vertical="center"/>
    </xf>
    <xf numFmtId="3" fontId="3" fillId="0" borderId="1" xfId="0" applyNumberFormat="1" applyFont="1" applyBorder="1"/>
    <xf numFmtId="3" fontId="7" fillId="2" borderId="1" xfId="0" applyNumberFormat="1" applyFont="1" applyFill="1" applyBorder="1"/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0" fillId="0" borderId="0" xfId="0" applyNumberFormat="1"/>
    <xf numFmtId="3" fontId="15" fillId="3" borderId="0" xfId="0" applyNumberFormat="1" applyFont="1" applyFill="1"/>
    <xf numFmtId="3" fontId="15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2" borderId="5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4;&#1072;&#1088;&#1080;&#1087;\Desktop\&#1055;&#1088;&#1086;&#1077;&#1082;&#1090;%20&#1073;&#1102;&#1076;&#1078;&#1077;&#1090;&#1072;%20&#1085;&#1072;%202022&#1075;\&#1055;&#1088;&#1086;&#1077;&#1082;&#1090;%20&#1073;&#1102;&#1076;&#1078;&#1077;&#1090;&#1072;%20&#1085;&#1072;%202022&#1075;\&#1055;&#1088;&#1086;&#1077;&#1082;&#1090;%20&#1073;&#1102;&#1076;&#1078;&#1077;&#1090;&#1072;%20&#1085;&#1072;%202022&#1075;\&#1055;&#1088;&#1086;&#1077;&#1082;&#1090;%20&#1073;&#1102;&#1076;&#1078;&#1077;&#1090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Свод бюджета района"/>
      <sheetName val="Экран контр"/>
      <sheetName val="Доходы №1"/>
      <sheetName val="ВСРБМР 5"/>
      <sheetName val="РазПодр №4"/>
      <sheetName val="расшифр 1 к №5"/>
      <sheetName val="Автоакц расш №2 к прил 5"/>
      <sheetName val="Субсид посел №10"/>
      <sheetName val="прилож №13 гостан "/>
      <sheetName val="Оценка №2"/>
      <sheetName val="Муниц прогр №0"/>
      <sheetName val="Аппарат свод"/>
      <sheetName val="МКУ Хозслужба"/>
      <sheetName val="МКУ ЕДДС"/>
      <sheetName val="МКУ &quot;Истор краев музей&quot; АМР "/>
      <sheetName val="МКУ РВК"/>
      <sheetName val="ФУ АМР"/>
      <sheetName val="МКУ ФОК"/>
      <sheetName val="редакция МКУ "/>
      <sheetName val="УСХ"/>
      <sheetName val="МБУ ЦБ"/>
      <sheetName val="МБУ ЖКХ"/>
      <sheetName val="Аппарат свод (контр)  "/>
      <sheetName val="МКУ Хозслужба конт"/>
      <sheetName val="МКУ ЕДДС (контр)"/>
      <sheetName val="МКУ Музей контр"/>
      <sheetName val="МКУ РВК контр"/>
      <sheetName val="ФУ АМР (контр)"/>
      <sheetName val="МКУ ФОК конт"/>
      <sheetName val="Редакция  (контр)"/>
      <sheetName val="УСХ контр"/>
      <sheetName val="межбюд тран.№3"/>
      <sheetName val="смета резер 17"/>
      <sheetName val="Смета дох и расх по дор фон №18"/>
      <sheetName val="Публ. объяз 19"/>
      <sheetName val="МБУ ЦБ прил  №20"/>
      <sheetName val="МБУ ЖКХ прил №22"/>
      <sheetName val="МБУ ЖКХ контр обн"/>
      <sheetName val="Свод образ"/>
      <sheetName val="Свод образ (контр)"/>
      <sheetName val="Расц"/>
      <sheetName val="ясли сады"/>
      <sheetName val="псих"/>
      <sheetName val="Гр кратк пребыв"/>
      <sheetName val="Внешколь учр МБУ"/>
      <sheetName val="ДЮСШ и РЦДОД и Ю МБУ"/>
      <sheetName val="МБУ внеш учр прил  №21"/>
      <sheetName val="Свод культ"/>
      <sheetName val="Свод культ контр"/>
      <sheetName val="Сводсоцпол"/>
      <sheetName val="СШ (контр)"/>
      <sheetName val="СШ (контр) по программе)"/>
      <sheetName val="ООШ НШ контр по программе"/>
      <sheetName val="ООШ НШ (контр)  "/>
      <sheetName val="ясли сады (контр)"/>
      <sheetName val="ясли сады (контр) по программе"/>
      <sheetName val="коэфф зарплаты"/>
      <sheetName val="Бюдж расх посел"/>
      <sheetName val="ВУС 12"/>
      <sheetName val="Субс посел на город среду 11"/>
      <sheetName val="Полож дотац"/>
      <sheetName val="Расчет дотации"/>
      <sheetName val="Расч дот РФФПП"/>
      <sheetName val="Дотация пос 8"/>
      <sheetName val="Налоги посел 6"/>
      <sheetName val="Субв пос на перед полн №9"/>
      <sheetName val="Алак"/>
      <sheetName val=" Анди "/>
      <sheetName val="Ансалта"/>
      <sheetName val=" Ашали"/>
      <sheetName val=" Ботлих "/>
      <sheetName val="Гагатли"/>
      <sheetName val="Годобери"/>
      <sheetName val=" Зило "/>
      <sheetName val="Инхело "/>
      <sheetName val="Кванхидатли"/>
      <sheetName val="Кижани"/>
      <sheetName val="Миарсо "/>
      <sheetName val="Муни"/>
      <sheetName val="Рахата"/>
      <sheetName val="Риквани "/>
      <sheetName val="Тандо"/>
      <sheetName val="Тлох"/>
      <sheetName val="Хелетури"/>
      <sheetName val="Чанко "/>
      <sheetName val="Шодрода "/>
      <sheetName val="Итого поселений"/>
      <sheetName val="Алак проект"/>
      <sheetName val=" Анди проект"/>
      <sheetName val="Ансалта проект"/>
      <sheetName val=" Ашали проект"/>
      <sheetName val=" Ботлих проект"/>
      <sheetName val="Гагатли проект"/>
      <sheetName val="Годобери проект"/>
      <sheetName val=" Зило проект"/>
      <sheetName val="Инхело проект"/>
      <sheetName val="Кванхидатли проект"/>
      <sheetName val="Кижани проект"/>
      <sheetName val="Миарсо проект"/>
      <sheetName val="Муни проект"/>
      <sheetName val="Рахата проект"/>
      <sheetName val="Риквани проект"/>
      <sheetName val="Тандо проект"/>
      <sheetName val="Тлох проект"/>
      <sheetName val="Хелетури проект"/>
      <sheetName val="Чанко проект"/>
      <sheetName val="Шодрода проект"/>
      <sheetName val="Итого поселений проект"/>
      <sheetName val="Прил №15  Пит уча 1 4кл "/>
      <sheetName val="прил №16 классное руководство"/>
      <sheetName val="прил №14  пит уч на дом обуч"/>
      <sheetName val="учительство  "/>
      <sheetName val="Школы"/>
      <sheetName val="Свод педнагрузка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штат"/>
      <sheetName val="Свод школ"/>
      <sheetName val="Алак СОШ "/>
      <sheetName val="Анди СОШ №1"/>
      <sheetName val="Анди СОШ №2"/>
      <sheetName val="Ансалта СОШ "/>
      <sheetName val="Ашали ООШ "/>
      <sheetName val="БСШ №1 "/>
      <sheetName val="БСШ №2 "/>
      <sheetName val="БСШ №3 "/>
      <sheetName val="Гагатли СОШ "/>
      <sheetName val="Годобери СОШ "/>
      <sheetName val="Зило СОШ "/>
      <sheetName val="Кванхидатли ООШ "/>
      <sheetName val="Миарсо СОШ "/>
      <sheetName val="Муни СОШ "/>
      <sheetName val="Ортоколо СОШ "/>
      <sheetName val="Рахата СОШ "/>
      <sheetName val="Риквани СОШ "/>
      <sheetName val="Тандо СОШ "/>
      <sheetName val="Тасута ООШ "/>
      <sheetName val="Тлох СОШ "/>
      <sheetName val="Хелетури СОШ "/>
      <sheetName val="Чанко СОШ "/>
      <sheetName val="Шодрода СОШ "/>
      <sheetName val="Инхело ООШ "/>
      <sheetName val="Кижани ООШ "/>
      <sheetName val=" Беледи НОШ "/>
      <sheetName val="В-Алак НОШ "/>
      <sheetName val="Гунха НОШ "/>
      <sheetName val="Зибирхали НОШ "/>
      <sheetName val="Н-Алак НОШ "/>
      <sheetName val="Шиворта НОШ "/>
    </sheetNames>
    <sheetDataSet>
      <sheetData sheetId="0" refreshError="1"/>
      <sheetData sheetId="1">
        <row r="102">
          <cell r="G102">
            <v>9273000</v>
          </cell>
        </row>
      </sheetData>
      <sheetData sheetId="2"/>
      <sheetData sheetId="3">
        <row r="17">
          <cell r="E17">
            <v>26096.6</v>
          </cell>
        </row>
      </sheetData>
      <sheetData sheetId="4">
        <row r="10">
          <cell r="G10">
            <v>1865603.0876800001</v>
          </cell>
        </row>
      </sheetData>
      <sheetData sheetId="5">
        <row r="66">
          <cell r="D66">
            <v>1185874106.0457861</v>
          </cell>
        </row>
      </sheetData>
      <sheetData sheetId="6"/>
      <sheetData sheetId="7">
        <row r="29">
          <cell r="C29">
            <v>21515000</v>
          </cell>
        </row>
      </sheetData>
      <sheetData sheetId="8">
        <row r="14">
          <cell r="B14">
            <v>400000</v>
          </cell>
        </row>
      </sheetData>
      <sheetData sheetId="9">
        <row r="44">
          <cell r="H44">
            <v>372361242.06</v>
          </cell>
        </row>
      </sheetData>
      <sheetData sheetId="10"/>
      <sheetData sheetId="11">
        <row r="29">
          <cell r="H29">
            <v>0</v>
          </cell>
        </row>
      </sheetData>
      <sheetData sheetId="12">
        <row r="7">
          <cell r="AK7">
            <v>1573780.29128</v>
          </cell>
        </row>
      </sheetData>
      <sheetData sheetId="13">
        <row r="7">
          <cell r="Z7">
            <v>4876660.53</v>
          </cell>
        </row>
      </sheetData>
      <sheetData sheetId="14">
        <row r="7">
          <cell r="Z7">
            <v>2585710.08</v>
          </cell>
        </row>
      </sheetData>
      <sheetData sheetId="15">
        <row r="7">
          <cell r="AC7">
            <v>1975178.2679999999</v>
          </cell>
        </row>
      </sheetData>
      <sheetData sheetId="16">
        <row r="7">
          <cell r="AC7">
            <v>1668864.5867999999</v>
          </cell>
        </row>
      </sheetData>
      <sheetData sheetId="17">
        <row r="7">
          <cell r="AC7">
            <v>5174129.5657000002</v>
          </cell>
        </row>
      </sheetData>
      <sheetData sheetId="18">
        <row r="7">
          <cell r="Z7">
            <v>4484587.9680000003</v>
          </cell>
        </row>
      </sheetData>
      <sheetData sheetId="19">
        <row r="7">
          <cell r="AC7">
            <v>3819974.3640000001</v>
          </cell>
        </row>
      </sheetData>
      <sheetData sheetId="20">
        <row r="7">
          <cell r="AC7">
            <v>2598966.5819600001</v>
          </cell>
        </row>
      </sheetData>
      <sheetData sheetId="21">
        <row r="6">
          <cell r="B6" t="str">
            <v>На выполнение муниципального задания</v>
          </cell>
        </row>
      </sheetData>
      <sheetData sheetId="22">
        <row r="9">
          <cell r="AO9">
            <v>907677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0">
          <cell r="B20">
            <v>762630.07799999998</v>
          </cell>
        </row>
      </sheetData>
      <sheetData sheetId="33"/>
      <sheetData sheetId="34">
        <row r="12">
          <cell r="G12">
            <v>26096600</v>
          </cell>
        </row>
        <row r="20">
          <cell r="G20">
            <v>521932</v>
          </cell>
        </row>
      </sheetData>
      <sheetData sheetId="35"/>
      <sheetData sheetId="36"/>
      <sheetData sheetId="37">
        <row r="19">
          <cell r="C19">
            <v>8846043</v>
          </cell>
        </row>
      </sheetData>
      <sheetData sheetId="38">
        <row r="6">
          <cell r="A6" t="str">
            <v>На выполнение муниципального задания</v>
          </cell>
        </row>
      </sheetData>
      <sheetData sheetId="39">
        <row r="10">
          <cell r="AH10">
            <v>158097529.81956518</v>
          </cell>
        </row>
        <row r="20">
          <cell r="AH20">
            <v>5851277.8159999996</v>
          </cell>
          <cell r="AI20">
            <v>687036.00200000033</v>
          </cell>
          <cell r="AJ20">
            <v>70000</v>
          </cell>
          <cell r="AK20">
            <v>0</v>
          </cell>
          <cell r="DO20">
            <v>10000</v>
          </cell>
        </row>
        <row r="21">
          <cell r="AH21">
            <v>80000</v>
          </cell>
          <cell r="AI21">
            <v>374000</v>
          </cell>
          <cell r="AJ21">
            <v>65780</v>
          </cell>
          <cell r="AK21">
            <v>0</v>
          </cell>
        </row>
      </sheetData>
      <sheetData sheetId="40"/>
      <sheetData sheetId="41"/>
      <sheetData sheetId="42">
        <row r="5">
          <cell r="B5" t="str">
            <v>МКДОУ "Ромашка" с Алак</v>
          </cell>
          <cell r="AH5">
            <v>6051608.5895332843</v>
          </cell>
          <cell r="AI5">
            <v>2423653.9608548172</v>
          </cell>
          <cell r="AJ5">
            <v>10000</v>
          </cell>
          <cell r="AK5">
            <v>0</v>
          </cell>
          <cell r="ED5">
            <v>10000</v>
          </cell>
        </row>
        <row r="6">
          <cell r="B6" t="str">
            <v xml:space="preserve">МКДОУ "Светлячок" с Анди  </v>
          </cell>
          <cell r="AH6">
            <v>13094297.911682349</v>
          </cell>
          <cell r="AI6">
            <v>3907127.2414721847</v>
          </cell>
          <cell r="AJ6">
            <v>10000</v>
          </cell>
          <cell r="AK6">
            <v>0</v>
          </cell>
          <cell r="ED6">
            <v>10000</v>
          </cell>
        </row>
        <row r="7">
          <cell r="B7" t="str">
            <v>МКДОУ "Аист" с  Ансалта</v>
          </cell>
          <cell r="AH7">
            <v>15985668.795087993</v>
          </cell>
          <cell r="AI7">
            <v>5469062.7048127577</v>
          </cell>
          <cell r="AJ7">
            <v>10000</v>
          </cell>
          <cell r="AK7">
            <v>0</v>
          </cell>
          <cell r="ED7">
            <v>10000</v>
          </cell>
        </row>
        <row r="8">
          <cell r="B8" t="str">
            <v xml:space="preserve">МКДОУ "Чебурашка" с Ботлих  </v>
          </cell>
          <cell r="AH8">
            <v>18219558.287922986</v>
          </cell>
          <cell r="AI8">
            <v>5972127.9529335089</v>
          </cell>
          <cell r="AJ8">
            <v>10000</v>
          </cell>
          <cell r="AK8">
            <v>0</v>
          </cell>
          <cell r="ED8">
            <v>10000</v>
          </cell>
        </row>
        <row r="9">
          <cell r="B9" t="str">
            <v>МКДОУ "Солнышко" с  Ботлих</v>
          </cell>
          <cell r="AH9">
            <v>15622499.925031003</v>
          </cell>
          <cell r="AI9">
            <v>5440362.3494902775</v>
          </cell>
          <cell r="AJ9">
            <v>10000</v>
          </cell>
          <cell r="AK9">
            <v>0</v>
          </cell>
          <cell r="ED9">
            <v>10000</v>
          </cell>
        </row>
        <row r="10">
          <cell r="B10" t="str">
            <v>МКДОУ "Родничок" с  Ботлих</v>
          </cell>
          <cell r="AH10">
            <v>12995604.133943895</v>
          </cell>
          <cell r="AI10">
            <v>5456096.3378303926</v>
          </cell>
          <cell r="AJ10">
            <v>10000</v>
          </cell>
          <cell r="AK10">
            <v>0</v>
          </cell>
          <cell r="ED10">
            <v>10000</v>
          </cell>
        </row>
        <row r="11">
          <cell r="B11" t="str">
            <v xml:space="preserve">МКДОУ "Орленок" с Гагатли </v>
          </cell>
          <cell r="AH11">
            <v>8922177.2297540922</v>
          </cell>
          <cell r="AI11">
            <v>3515348.2651316151</v>
          </cell>
          <cell r="AJ11">
            <v>10000</v>
          </cell>
          <cell r="AK11">
            <v>0</v>
          </cell>
          <cell r="ED11">
            <v>10000</v>
          </cell>
        </row>
        <row r="12">
          <cell r="B12" t="str">
            <v>МКДОУ "Улыбка" с  Муни</v>
          </cell>
          <cell r="AH12">
            <v>8873218.1789723746</v>
          </cell>
          <cell r="AI12">
            <v>2655949.606397558</v>
          </cell>
          <cell r="AJ12">
            <v>10000</v>
          </cell>
          <cell r="AK12">
            <v>0</v>
          </cell>
          <cell r="ED12">
            <v>10000</v>
          </cell>
        </row>
        <row r="13">
          <cell r="B13" t="str">
            <v xml:space="preserve">МКДОУ "Ласточка" с Рахата  </v>
          </cell>
          <cell r="AH13">
            <v>17929086.418172069</v>
          </cell>
          <cell r="AI13">
            <v>5181737.9179050215</v>
          </cell>
          <cell r="AJ13">
            <v>10000</v>
          </cell>
          <cell r="AK13">
            <v>0</v>
          </cell>
          <cell r="ED13">
            <v>10000</v>
          </cell>
        </row>
        <row r="14">
          <cell r="B14" t="str">
            <v>МКДОУ "Звездочка" с  Тандо</v>
          </cell>
          <cell r="AH14">
            <v>5126443.7659311425</v>
          </cell>
          <cell r="AI14">
            <v>1403375.4062306648</v>
          </cell>
          <cell r="AJ14">
            <v>10000</v>
          </cell>
          <cell r="AK14">
            <v>0</v>
          </cell>
          <cell r="ED14">
            <v>10000</v>
          </cell>
        </row>
        <row r="15">
          <cell r="B15" t="str">
            <v xml:space="preserve">МКДОУ "Радуга" с Тлох </v>
          </cell>
          <cell r="AH15">
            <v>8530724.8464967273</v>
          </cell>
          <cell r="AI15">
            <v>2946788.2519081887</v>
          </cell>
          <cell r="AJ15">
            <v>10000</v>
          </cell>
          <cell r="AK15">
            <v>0</v>
          </cell>
          <cell r="ED15">
            <v>10000</v>
          </cell>
        </row>
        <row r="16">
          <cell r="B16" t="str">
            <v xml:space="preserve">МКДОУ "Сказка" с Ашали  </v>
          </cell>
          <cell r="AH16">
            <v>4220890.1034323014</v>
          </cell>
          <cell r="AI16">
            <v>1425654.1350603802</v>
          </cell>
          <cell r="AJ16">
            <v>10000</v>
          </cell>
          <cell r="AK16">
            <v>0</v>
          </cell>
          <cell r="ED16">
            <v>10000</v>
          </cell>
        </row>
        <row r="17">
          <cell r="B17" t="str">
            <v>МКДОУ "Журавлик" с  Шодрода</v>
          </cell>
          <cell r="AH17">
            <v>3501567.6541323606</v>
          </cell>
          <cell r="AI17">
            <v>919050.99237245508</v>
          </cell>
          <cell r="AJ17">
            <v>10000</v>
          </cell>
          <cell r="AK17">
            <v>0</v>
          </cell>
          <cell r="ED17">
            <v>10000</v>
          </cell>
        </row>
        <row r="18">
          <cell r="B18" t="str">
            <v>МКДОУ "Теремок" с  Годобери</v>
          </cell>
          <cell r="AH18">
            <v>7945253.1260544555</v>
          </cell>
          <cell r="AI18">
            <v>2299188.0899613323</v>
          </cell>
          <cell r="AJ18">
            <v>10000</v>
          </cell>
          <cell r="AK18">
            <v>0</v>
          </cell>
          <cell r="ED18">
            <v>10000</v>
          </cell>
        </row>
        <row r="19">
          <cell r="B19" t="str">
            <v xml:space="preserve">МКДОУ "Орленок" с  Зило </v>
          </cell>
          <cell r="AH19">
            <v>3761829.8359227176</v>
          </cell>
          <cell r="AI19">
            <v>853566.37406037981</v>
          </cell>
          <cell r="AJ19">
            <v>10000</v>
          </cell>
          <cell r="AK19">
            <v>0</v>
          </cell>
          <cell r="ED19">
            <v>10000</v>
          </cell>
        </row>
        <row r="20">
          <cell r="B20" t="str">
            <v>МКДОУ "Золотой ключик" в/городок</v>
          </cell>
          <cell r="AH20">
            <v>7317101.0174954487</v>
          </cell>
          <cell r="AI20">
            <v>5191774.1365784714</v>
          </cell>
          <cell r="AJ20">
            <v>10000</v>
          </cell>
          <cell r="AK20">
            <v>0</v>
          </cell>
          <cell r="ED20">
            <v>10000</v>
          </cell>
        </row>
        <row r="21">
          <cell r="BQ21">
            <v>0</v>
          </cell>
        </row>
      </sheetData>
      <sheetData sheetId="43"/>
      <sheetData sheetId="44"/>
      <sheetData sheetId="45">
        <row r="7">
          <cell r="AN7">
            <v>8313884</v>
          </cell>
        </row>
      </sheetData>
      <sheetData sheetId="46">
        <row r="13">
          <cell r="CE13">
            <v>2000000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870000</v>
          </cell>
        </row>
        <row r="15">
          <cell r="AG15">
            <v>0</v>
          </cell>
        </row>
        <row r="16">
          <cell r="AG16">
            <v>0</v>
          </cell>
        </row>
      </sheetData>
      <sheetData sheetId="47">
        <row r="31">
          <cell r="C31">
            <v>16891295</v>
          </cell>
        </row>
      </sheetData>
      <sheetData sheetId="48">
        <row r="7">
          <cell r="AI7">
            <v>12388511.244800001</v>
          </cell>
        </row>
      </sheetData>
      <sheetData sheetId="49"/>
      <sheetData sheetId="50">
        <row r="7">
          <cell r="H7">
            <v>2297796</v>
          </cell>
        </row>
      </sheetData>
      <sheetData sheetId="51"/>
      <sheetData sheetId="52"/>
      <sheetData sheetId="53"/>
      <sheetData sheetId="54"/>
      <sheetData sheetId="55"/>
      <sheetData sheetId="56">
        <row r="25">
          <cell r="D25">
            <v>0</v>
          </cell>
        </row>
      </sheetData>
      <sheetData sheetId="57"/>
      <sheetData sheetId="58"/>
      <sheetData sheetId="59">
        <row r="12">
          <cell r="B12">
            <v>119000</v>
          </cell>
        </row>
      </sheetData>
      <sheetData sheetId="60">
        <row r="13">
          <cell r="C13">
            <v>0</v>
          </cell>
        </row>
      </sheetData>
      <sheetData sheetId="61">
        <row r="2">
          <cell r="B2">
            <v>4867116.0630036322</v>
          </cell>
        </row>
      </sheetData>
      <sheetData sheetId="62"/>
      <sheetData sheetId="63">
        <row r="7">
          <cell r="V7">
            <v>586328.62644415919</v>
          </cell>
        </row>
      </sheetData>
      <sheetData sheetId="64">
        <row r="10">
          <cell r="B10">
            <v>4867116.0630036322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4">
          <cell r="D44">
            <v>35688077.795999989</v>
          </cell>
        </row>
      </sheetData>
      <sheetData sheetId="111"/>
      <sheetData sheetId="112">
        <row r="5">
          <cell r="B5" t="str">
            <v xml:space="preserve"> МКОУ Алак СОШ лицей</v>
          </cell>
          <cell r="BH5">
            <v>666720</v>
          </cell>
          <cell r="BO5">
            <v>26098405.474844448</v>
          </cell>
        </row>
        <row r="6">
          <cell r="BH6">
            <v>766728</v>
          </cell>
          <cell r="BO6">
            <v>27648221.246711116</v>
          </cell>
        </row>
        <row r="7">
          <cell r="BH7">
            <v>862569</v>
          </cell>
          <cell r="BO7">
            <v>26371024.551844448</v>
          </cell>
        </row>
        <row r="8">
          <cell r="BH8">
            <v>833400</v>
          </cell>
          <cell r="BO8">
            <v>27242356.888</v>
          </cell>
        </row>
        <row r="9">
          <cell r="BH9">
            <v>383364</v>
          </cell>
          <cell r="BO9">
            <v>10217726.099177778</v>
          </cell>
        </row>
        <row r="10">
          <cell r="BH10">
            <v>916740</v>
          </cell>
          <cell r="BO10">
            <v>35819944.980222218</v>
          </cell>
        </row>
        <row r="11">
          <cell r="BH11">
            <v>916740</v>
          </cell>
          <cell r="BO11">
            <v>35664687.324311115</v>
          </cell>
        </row>
        <row r="12">
          <cell r="BH12">
            <v>500040</v>
          </cell>
          <cell r="BO12">
            <v>14946407.135066666</v>
          </cell>
        </row>
        <row r="13">
          <cell r="BH13">
            <v>766728</v>
          </cell>
          <cell r="BO13">
            <v>22393641.135799997</v>
          </cell>
        </row>
        <row r="14">
          <cell r="BH14">
            <v>958410</v>
          </cell>
          <cell r="BO14">
            <v>30926368.722377773</v>
          </cell>
        </row>
        <row r="15">
          <cell r="BH15">
            <v>479205</v>
          </cell>
          <cell r="BO15">
            <v>13536780.381844446</v>
          </cell>
        </row>
        <row r="16">
          <cell r="BH16">
            <v>250020</v>
          </cell>
          <cell r="BO16">
            <v>10057592.390888888</v>
          </cell>
        </row>
        <row r="17">
          <cell r="BH17">
            <v>583380</v>
          </cell>
          <cell r="BO17">
            <v>19426505.276666667</v>
          </cell>
        </row>
        <row r="18">
          <cell r="BH18">
            <v>833400</v>
          </cell>
          <cell r="BO18">
            <v>26710329.522444446</v>
          </cell>
        </row>
        <row r="19">
          <cell r="BH19">
            <v>1258434</v>
          </cell>
          <cell r="BO19">
            <v>12091054.853111111</v>
          </cell>
        </row>
        <row r="20">
          <cell r="BH20">
            <v>916740</v>
          </cell>
          <cell r="BO20">
            <v>24356114.965555556</v>
          </cell>
        </row>
        <row r="21">
          <cell r="BH21">
            <v>383364</v>
          </cell>
          <cell r="BO21">
            <v>12151347.287133334</v>
          </cell>
        </row>
        <row r="22">
          <cell r="BH22">
            <v>416700</v>
          </cell>
          <cell r="BO22">
            <v>13723423.625111111</v>
          </cell>
        </row>
        <row r="23">
          <cell r="BH23">
            <v>287523</v>
          </cell>
          <cell r="BO23">
            <v>10393809.372217776</v>
          </cell>
        </row>
        <row r="24">
          <cell r="BH24">
            <v>833400</v>
          </cell>
          <cell r="BO24">
            <v>29735017.636222221</v>
          </cell>
        </row>
        <row r="25">
          <cell r="BH25">
            <v>287523</v>
          </cell>
          <cell r="BO25">
            <v>13372671.108622223</v>
          </cell>
        </row>
        <row r="26">
          <cell r="BH26">
            <v>383364</v>
          </cell>
          <cell r="BO26">
            <v>13551584.50408889</v>
          </cell>
        </row>
        <row r="27">
          <cell r="BH27">
            <v>416700</v>
          </cell>
          <cell r="BO27">
            <v>10126657.584222222</v>
          </cell>
        </row>
        <row r="28">
          <cell r="BH28">
            <v>500040</v>
          </cell>
          <cell r="BO28">
            <v>10454932.683111113</v>
          </cell>
        </row>
        <row r="29">
          <cell r="BH29">
            <v>383364</v>
          </cell>
          <cell r="BO29">
            <v>9574676.699617777</v>
          </cell>
        </row>
        <row r="30">
          <cell r="BH30">
            <v>41670</v>
          </cell>
          <cell r="BO30">
            <v>956091.74351111113</v>
          </cell>
        </row>
        <row r="31">
          <cell r="BH31">
            <v>47920.5</v>
          </cell>
          <cell r="BO31">
            <v>1456352.4831555553</v>
          </cell>
        </row>
        <row r="32">
          <cell r="BH32">
            <v>95841</v>
          </cell>
          <cell r="BO32">
            <v>1828387.7648622219</v>
          </cell>
        </row>
        <row r="33">
          <cell r="BH33">
            <v>47920.5</v>
          </cell>
          <cell r="BO33">
            <v>1062891.1579111109</v>
          </cell>
        </row>
        <row r="34">
          <cell r="BH34">
            <v>41670</v>
          </cell>
          <cell r="BO34">
            <v>1238029.4775555555</v>
          </cell>
        </row>
        <row r="35">
          <cell r="BH35">
            <v>47920.5</v>
          </cell>
          <cell r="BO35">
            <v>1079965.585911111</v>
          </cell>
        </row>
      </sheetData>
      <sheetData sheetId="113">
        <row r="10">
          <cell r="W10">
            <v>20</v>
          </cell>
          <cell r="AJ10">
            <v>2953356.0844444446</v>
          </cell>
          <cell r="AK10">
            <v>97051.991999999998</v>
          </cell>
          <cell r="AL10">
            <v>0</v>
          </cell>
          <cell r="BB10">
            <v>40350</v>
          </cell>
          <cell r="CT10">
            <v>1545369.8399999999</v>
          </cell>
        </row>
        <row r="11">
          <cell r="AJ11">
            <v>2985634.2311111167</v>
          </cell>
          <cell r="AK11">
            <v>158846.21400000001</v>
          </cell>
          <cell r="AL11">
            <v>0</v>
          </cell>
          <cell r="BB11">
            <v>46500</v>
          </cell>
          <cell r="CT11">
            <v>1779729.8399999999</v>
          </cell>
        </row>
        <row r="12">
          <cell r="AJ12">
            <v>3056091.1644444428</v>
          </cell>
          <cell r="AK12">
            <v>431564.48900000006</v>
          </cell>
          <cell r="AL12">
            <v>0</v>
          </cell>
          <cell r="BB12">
            <v>45750</v>
          </cell>
          <cell r="CT12">
            <v>1868716.3319999999</v>
          </cell>
        </row>
        <row r="13">
          <cell r="AJ13">
            <v>4545564.6300000027</v>
          </cell>
          <cell r="AK13">
            <v>243788.01900000003</v>
          </cell>
          <cell r="AL13">
            <v>0</v>
          </cell>
          <cell r="BB13">
            <v>61650</v>
          </cell>
          <cell r="CT13">
            <v>1854443.808</v>
          </cell>
        </row>
        <row r="14">
          <cell r="AJ14">
            <v>861737.68777777813</v>
          </cell>
          <cell r="AK14">
            <v>70443.418000000005</v>
          </cell>
          <cell r="AL14">
            <v>0</v>
          </cell>
          <cell r="BB14">
            <v>7200</v>
          </cell>
          <cell r="CT14">
            <v>800878.42799999996</v>
          </cell>
        </row>
        <row r="15">
          <cell r="AJ15">
            <v>5543234.5182222202</v>
          </cell>
          <cell r="AK15">
            <v>259920.43800000002</v>
          </cell>
          <cell r="AL15">
            <v>0</v>
          </cell>
          <cell r="BB15">
            <v>84150</v>
          </cell>
          <cell r="CT15">
            <v>2627128.7280000001</v>
          </cell>
        </row>
        <row r="16">
          <cell r="AJ16">
            <v>5048287.0371111035</v>
          </cell>
          <cell r="AK16">
            <v>482977.48</v>
          </cell>
          <cell r="AL16">
            <v>0</v>
          </cell>
          <cell r="BB16">
            <v>88050</v>
          </cell>
          <cell r="CT16">
            <v>2472591.7439999999</v>
          </cell>
        </row>
        <row r="17">
          <cell r="AJ17">
            <v>1604037.3886666652</v>
          </cell>
          <cell r="AK17">
            <v>1049991.4810000001</v>
          </cell>
          <cell r="AL17">
            <v>0</v>
          </cell>
          <cell r="BB17">
            <v>23100</v>
          </cell>
          <cell r="CT17">
            <v>849953.41200000001</v>
          </cell>
        </row>
        <row r="18">
          <cell r="AJ18">
            <v>3212153.2199999988</v>
          </cell>
          <cell r="AK18">
            <v>373723.40800000005</v>
          </cell>
          <cell r="AL18">
            <v>0</v>
          </cell>
          <cell r="BB18">
            <v>44100</v>
          </cell>
          <cell r="CT18">
            <v>1779729.8399999999</v>
          </cell>
        </row>
        <row r="19">
          <cell r="AJ19">
            <v>3953651.4677777737</v>
          </cell>
          <cell r="AK19">
            <v>101638.86599999999</v>
          </cell>
          <cell r="AL19">
            <v>0</v>
          </cell>
          <cell r="BB19">
            <v>62850</v>
          </cell>
          <cell r="CT19">
            <v>2313643.5839999998</v>
          </cell>
        </row>
        <row r="20">
          <cell r="AJ20">
            <v>1554060.4144444447</v>
          </cell>
          <cell r="AK20">
            <v>304820.78000000003</v>
          </cell>
          <cell r="AL20">
            <v>0</v>
          </cell>
          <cell r="BB20">
            <v>12150</v>
          </cell>
          <cell r="CT20">
            <v>978851.41199999978</v>
          </cell>
        </row>
        <row r="21">
          <cell r="AJ21">
            <v>671584.99888888933</v>
          </cell>
          <cell r="AK21">
            <v>60625.782000000007</v>
          </cell>
          <cell r="AL21">
            <v>0</v>
          </cell>
          <cell r="BB21">
            <v>5850</v>
          </cell>
          <cell r="CT21">
            <v>695416.42799999996</v>
          </cell>
        </row>
        <row r="22">
          <cell r="AJ22">
            <v>2350595.2166666687</v>
          </cell>
          <cell r="AK22">
            <v>217763.978</v>
          </cell>
          <cell r="AL22">
            <v>0</v>
          </cell>
          <cell r="BB22">
            <v>32100</v>
          </cell>
          <cell r="CT22">
            <v>1313564.3640000001</v>
          </cell>
        </row>
        <row r="23">
          <cell r="AJ23">
            <v>3559786.3344444446</v>
          </cell>
          <cell r="AK23">
            <v>245115.25200000001</v>
          </cell>
          <cell r="AL23">
            <v>599000</v>
          </cell>
          <cell r="BB23">
            <v>53850</v>
          </cell>
          <cell r="CT23">
            <v>1931712.3</v>
          </cell>
        </row>
        <row r="24">
          <cell r="AJ24">
            <v>2487058.53111111</v>
          </cell>
          <cell r="AK24">
            <v>254483.17700000003</v>
          </cell>
          <cell r="AL24">
            <v>0</v>
          </cell>
          <cell r="BB24">
            <v>18750</v>
          </cell>
          <cell r="CT24">
            <v>849953.41200000001</v>
          </cell>
        </row>
        <row r="25">
          <cell r="AJ25">
            <v>3920994.3555555567</v>
          </cell>
          <cell r="AK25">
            <v>250299.486</v>
          </cell>
          <cell r="AL25">
            <v>0</v>
          </cell>
          <cell r="BB25">
            <v>67200</v>
          </cell>
          <cell r="CT25">
            <v>2086249.284</v>
          </cell>
        </row>
        <row r="26">
          <cell r="AJ26">
            <v>911107.1333333347</v>
          </cell>
          <cell r="AK26">
            <v>50337.462</v>
          </cell>
          <cell r="AL26">
            <v>0</v>
          </cell>
          <cell r="BB26">
            <v>8100</v>
          </cell>
          <cell r="CT26">
            <v>889864.91999999993</v>
          </cell>
        </row>
        <row r="27">
          <cell r="AJ27">
            <v>1322742.8011111114</v>
          </cell>
          <cell r="AK27">
            <v>82574.701000000001</v>
          </cell>
          <cell r="AL27">
            <v>0</v>
          </cell>
          <cell r="BB27">
            <v>11100</v>
          </cell>
          <cell r="CT27">
            <v>849953.41200000001</v>
          </cell>
        </row>
        <row r="28">
          <cell r="AJ28">
            <v>894850.08777777851</v>
          </cell>
          <cell r="AK28">
            <v>43942.690999999999</v>
          </cell>
          <cell r="AL28">
            <v>0</v>
          </cell>
          <cell r="BB28">
            <v>5100</v>
          </cell>
          <cell r="CT28">
            <v>800878.42799999996</v>
          </cell>
        </row>
        <row r="29">
          <cell r="AJ29">
            <v>4642251.3922222219</v>
          </cell>
          <cell r="AK29">
            <v>194094.644</v>
          </cell>
          <cell r="AL29">
            <v>0</v>
          </cell>
          <cell r="BB29">
            <v>63150</v>
          </cell>
          <cell r="CT29">
            <v>2086249.284</v>
          </cell>
        </row>
        <row r="30">
          <cell r="AJ30">
            <v>660555.32222222164</v>
          </cell>
          <cell r="AK30">
            <v>139805.62800000003</v>
          </cell>
          <cell r="AL30">
            <v>0</v>
          </cell>
          <cell r="BB30">
            <v>5850</v>
          </cell>
          <cell r="CT30">
            <v>978851.41199999978</v>
          </cell>
        </row>
        <row r="31">
          <cell r="AJ31">
            <v>1102045.6688888893</v>
          </cell>
          <cell r="AK31">
            <v>119639.621</v>
          </cell>
          <cell r="AL31">
            <v>0</v>
          </cell>
          <cell r="BB31">
            <v>9150</v>
          </cell>
          <cell r="CT31">
            <v>978851.41199999978</v>
          </cell>
        </row>
        <row r="32">
          <cell r="AJ32">
            <v>990154.07222222164</v>
          </cell>
          <cell r="AK32">
            <v>302018.43000000005</v>
          </cell>
          <cell r="AL32">
            <v>0</v>
          </cell>
          <cell r="BB32">
            <v>13350</v>
          </cell>
          <cell r="CT32">
            <v>849953.41200000001</v>
          </cell>
        </row>
        <row r="33">
          <cell r="AJ33">
            <v>1762708.6711111125</v>
          </cell>
          <cell r="AK33">
            <v>63302.840000000004</v>
          </cell>
          <cell r="AL33">
            <v>0</v>
          </cell>
          <cell r="BB33">
            <v>27600</v>
          </cell>
          <cell r="CT33">
            <v>927221.90399999998</v>
          </cell>
        </row>
        <row r="34">
          <cell r="AJ34">
            <v>838978.51777777821</v>
          </cell>
          <cell r="AK34">
            <v>114979.311</v>
          </cell>
          <cell r="AL34">
            <v>846000</v>
          </cell>
          <cell r="BB34">
            <v>8700</v>
          </cell>
          <cell r="CT34">
            <v>800878.42799999996</v>
          </cell>
        </row>
        <row r="35">
          <cell r="AJ35">
            <v>107117.03111111105</v>
          </cell>
          <cell r="AK35">
            <v>35000</v>
          </cell>
          <cell r="AL35">
            <v>0</v>
          </cell>
          <cell r="BB35">
            <v>300</v>
          </cell>
          <cell r="CT35">
            <v>88986.491999999998</v>
          </cell>
        </row>
        <row r="36">
          <cell r="AJ36">
            <v>137683.89555555559</v>
          </cell>
          <cell r="AK36">
            <v>36715.775000000001</v>
          </cell>
          <cell r="AL36">
            <v>0</v>
          </cell>
          <cell r="BB36">
            <v>600</v>
          </cell>
          <cell r="CT36">
            <v>177972.984</v>
          </cell>
        </row>
        <row r="37">
          <cell r="AJ37">
            <v>217870.48222222202</v>
          </cell>
          <cell r="AK37">
            <v>35000</v>
          </cell>
          <cell r="AL37">
            <v>0</v>
          </cell>
          <cell r="BB37">
            <v>900</v>
          </cell>
          <cell r="CT37">
            <v>177972.984</v>
          </cell>
        </row>
        <row r="38">
          <cell r="AJ38">
            <v>123149.45111111109</v>
          </cell>
          <cell r="AK38">
            <v>35143.535000000003</v>
          </cell>
          <cell r="AL38">
            <v>0</v>
          </cell>
          <cell r="BB38">
            <v>600</v>
          </cell>
          <cell r="CT38">
            <v>88986.491999999998</v>
          </cell>
        </row>
        <row r="39">
          <cell r="AJ39">
            <v>141383.89555555559</v>
          </cell>
          <cell r="AK39">
            <v>35000</v>
          </cell>
          <cell r="AL39">
            <v>0</v>
          </cell>
          <cell r="BB39">
            <v>600</v>
          </cell>
          <cell r="CT39">
            <v>154536.984</v>
          </cell>
        </row>
        <row r="40">
          <cell r="AJ40">
            <v>128460.22111111088</v>
          </cell>
          <cell r="AK40">
            <v>35000</v>
          </cell>
          <cell r="AL40">
            <v>0</v>
          </cell>
          <cell r="BB40">
            <v>150</v>
          </cell>
          <cell r="CT40">
            <v>88986.491999999998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5"/>
  <sheetViews>
    <sheetView workbookViewId="0">
      <selection activeCell="C68" sqref="C68"/>
    </sheetView>
  </sheetViews>
  <sheetFormatPr defaultColWidth="8.7109375" defaultRowHeight="15" x14ac:dyDescent="0.25"/>
  <cols>
    <col min="1" max="1" width="3.140625" style="2" customWidth="1"/>
    <col min="2" max="2" width="31" style="2" customWidth="1"/>
    <col min="3" max="3" width="10.85546875" style="2" customWidth="1"/>
    <col min="4" max="4" width="11.5703125" style="2" customWidth="1"/>
    <col min="5" max="5" width="8" style="2" customWidth="1"/>
    <col min="6" max="6" width="10.7109375" style="2" customWidth="1"/>
    <col min="7" max="8" width="9.140625" style="2" customWidth="1"/>
    <col min="9" max="9" width="14.140625" style="2" customWidth="1"/>
    <col min="10" max="16384" width="8.7109375" style="2"/>
  </cols>
  <sheetData>
    <row r="2" spans="1:12" s="1" customFormat="1" ht="15.75" x14ac:dyDescent="0.25">
      <c r="B2" s="56" t="s">
        <v>83</v>
      </c>
      <c r="C2" s="56"/>
      <c r="D2" s="56"/>
      <c r="E2" s="56"/>
      <c r="F2" s="56"/>
      <c r="G2" s="56"/>
      <c r="H2" s="56"/>
      <c r="I2" s="56"/>
    </row>
    <row r="4" spans="1:12" s="3" customFormat="1" ht="12.75" x14ac:dyDescent="0.2">
      <c r="A4" s="49"/>
      <c r="B4" s="50" t="s">
        <v>0</v>
      </c>
      <c r="C4" s="51" t="s">
        <v>1</v>
      </c>
      <c r="D4" s="51" t="s">
        <v>2</v>
      </c>
      <c r="E4" s="52" t="s">
        <v>3</v>
      </c>
      <c r="F4" s="51" t="s">
        <v>4</v>
      </c>
      <c r="G4" s="51" t="s">
        <v>5</v>
      </c>
      <c r="H4" s="53" t="s">
        <v>6</v>
      </c>
      <c r="I4" s="51" t="s">
        <v>7</v>
      </c>
    </row>
    <row r="5" spans="1:12" s="3" customFormat="1" ht="12.75" x14ac:dyDescent="0.2">
      <c r="A5" s="49"/>
      <c r="B5" s="50"/>
      <c r="C5" s="51"/>
      <c r="D5" s="51"/>
      <c r="E5" s="52"/>
      <c r="F5" s="51"/>
      <c r="G5" s="51"/>
      <c r="H5" s="54"/>
      <c r="I5" s="51"/>
    </row>
    <row r="6" spans="1:12" s="3" customFormat="1" ht="12.75" x14ac:dyDescent="0.2">
      <c r="A6" s="49"/>
      <c r="B6" s="50"/>
      <c r="C6" s="51"/>
      <c r="D6" s="51"/>
      <c r="E6" s="52"/>
      <c r="F6" s="51"/>
      <c r="G6" s="51"/>
      <c r="H6" s="54"/>
      <c r="I6" s="51"/>
    </row>
    <row r="7" spans="1:12" s="3" customFormat="1" ht="12.75" x14ac:dyDescent="0.2">
      <c r="A7" s="49"/>
      <c r="B7" s="50"/>
      <c r="C7" s="51"/>
      <c r="D7" s="51"/>
      <c r="E7" s="52"/>
      <c r="F7" s="51"/>
      <c r="G7" s="51"/>
      <c r="H7" s="54"/>
      <c r="I7" s="51"/>
    </row>
    <row r="8" spans="1:12" s="3" customFormat="1" ht="12.75" x14ac:dyDescent="0.2">
      <c r="A8" s="49"/>
      <c r="B8" s="50"/>
      <c r="C8" s="51"/>
      <c r="D8" s="51"/>
      <c r="E8" s="52"/>
      <c r="F8" s="51"/>
      <c r="G8" s="51"/>
      <c r="H8" s="54"/>
      <c r="I8" s="51"/>
    </row>
    <row r="9" spans="1:12" s="3" customFormat="1" ht="12.75" x14ac:dyDescent="0.2">
      <c r="A9" s="49"/>
      <c r="B9" s="50"/>
      <c r="C9" s="51"/>
      <c r="D9" s="51"/>
      <c r="E9" s="52"/>
      <c r="F9" s="51"/>
      <c r="G9" s="51"/>
      <c r="H9" s="54"/>
      <c r="I9" s="51"/>
    </row>
    <row r="10" spans="1:12" s="3" customFormat="1" ht="12.75" x14ac:dyDescent="0.2">
      <c r="A10" s="49"/>
      <c r="B10" s="50"/>
      <c r="C10" s="51"/>
      <c r="D10" s="51"/>
      <c r="E10" s="52"/>
      <c r="F10" s="51"/>
      <c r="G10" s="51"/>
      <c r="H10" s="54"/>
      <c r="I10" s="51"/>
    </row>
    <row r="11" spans="1:12" s="4" customFormat="1" ht="11.25" x14ac:dyDescent="0.2">
      <c r="A11" s="49"/>
      <c r="B11" s="50"/>
      <c r="C11" s="51"/>
      <c r="D11" s="51"/>
      <c r="E11" s="52"/>
      <c r="F11" s="51"/>
      <c r="G11" s="51"/>
      <c r="H11" s="55"/>
      <c r="I11" s="51"/>
      <c r="L11" s="4" t="s">
        <v>8</v>
      </c>
    </row>
    <row r="12" spans="1:12" s="4" customFormat="1" ht="12.75" x14ac:dyDescent="0.2">
      <c r="A12" s="5"/>
      <c r="B12" s="6"/>
      <c r="C12" s="7"/>
      <c r="D12" s="7"/>
      <c r="E12" s="7"/>
      <c r="F12" s="7"/>
      <c r="G12" s="7"/>
      <c r="H12" s="7"/>
      <c r="I12" s="7"/>
    </row>
    <row r="13" spans="1:12" s="3" customFormat="1" ht="12.75" x14ac:dyDescent="0.2">
      <c r="A13" s="8">
        <v>1</v>
      </c>
      <c r="B13" s="9" t="s">
        <v>9</v>
      </c>
      <c r="C13" s="10">
        <f>'[1]учительство  '!BO5+[1]Школы!BB10+('[1]учительство  '!BH5*1.302)+[1]Школы!CT10</f>
        <v>28552194.754844449</v>
      </c>
      <c r="D13" s="10">
        <f>[1]Школы!AJ10</f>
        <v>2953356.0844444446</v>
      </c>
      <c r="E13" s="10">
        <f>[1]Школы!DF10</f>
        <v>0</v>
      </c>
      <c r="F13" s="10">
        <f>[1]Школы!AK10</f>
        <v>97051.991999999998</v>
      </c>
      <c r="G13" s="10">
        <f>[1]Школы!AL10</f>
        <v>0</v>
      </c>
      <c r="H13" s="10"/>
      <c r="I13" s="11">
        <f>SUM(C13,D13,F13,G13,H13)</f>
        <v>31602602.831288893</v>
      </c>
    </row>
    <row r="14" spans="1:12" s="3" customFormat="1" ht="12.75" x14ac:dyDescent="0.2">
      <c r="A14" s="8">
        <v>2</v>
      </c>
      <c r="B14" s="9" t="s">
        <v>10</v>
      </c>
      <c r="C14" s="10">
        <f>'[1]учительство  '!BO6+[1]Школы!BB11+('[1]учительство  '!BH6*1.302)+[1]Школы!CT11</f>
        <v>30472730.942711115</v>
      </c>
      <c r="D14" s="10">
        <f>[1]Школы!AJ11</f>
        <v>2985634.2311111167</v>
      </c>
      <c r="E14" s="10">
        <f>[1]Школы!DF11</f>
        <v>0</v>
      </c>
      <c r="F14" s="10">
        <f>[1]Школы!AK11</f>
        <v>158846.21400000001</v>
      </c>
      <c r="G14" s="10">
        <f>[1]Школы!AL11</f>
        <v>0</v>
      </c>
      <c r="H14" s="10">
        <f>'[1]Муниц прогр №0'!H58</f>
        <v>0</v>
      </c>
      <c r="I14" s="11">
        <f t="shared" ref="I14:I67" si="0">SUM(C14,D14,F14,G14,H14)</f>
        <v>33617211.387822233</v>
      </c>
    </row>
    <row r="15" spans="1:12" s="3" customFormat="1" ht="12.75" x14ac:dyDescent="0.2">
      <c r="A15" s="8">
        <v>3</v>
      </c>
      <c r="B15" s="9" t="s">
        <v>11</v>
      </c>
      <c r="C15" s="10">
        <f>'[1]учительство  '!BO7+[1]Школы!BB12+('[1]учительство  '!BH7*1.302)+[1]Школы!CT12</f>
        <v>29408555.721844446</v>
      </c>
      <c r="D15" s="10">
        <f>[1]Школы!AJ12</f>
        <v>3056091.1644444428</v>
      </c>
      <c r="E15" s="10">
        <f>[1]Школы!DF12</f>
        <v>0</v>
      </c>
      <c r="F15" s="10">
        <f>[1]Школы!AK12</f>
        <v>431564.48900000006</v>
      </c>
      <c r="G15" s="10">
        <f>[1]Школы!AL12</f>
        <v>0</v>
      </c>
      <c r="H15" s="10">
        <f>'[1]Муниц прогр №0'!H59</f>
        <v>0</v>
      </c>
      <c r="I15" s="11">
        <f t="shared" si="0"/>
        <v>32896211.375288889</v>
      </c>
    </row>
    <row r="16" spans="1:12" s="3" customFormat="1" ht="12.75" x14ac:dyDescent="0.2">
      <c r="A16" s="8">
        <v>4</v>
      </c>
      <c r="B16" s="9" t="s">
        <v>12</v>
      </c>
      <c r="C16" s="10">
        <f>'[1]учительство  '!BO8+[1]Школы!BB13+('[1]учительство  '!BH8*1.302)+[1]Школы!CT13</f>
        <v>30243537.495999999</v>
      </c>
      <c r="D16" s="10">
        <f>[1]Школы!AJ13</f>
        <v>4545564.6300000027</v>
      </c>
      <c r="E16" s="10">
        <f>[1]Школы!DF13</f>
        <v>0</v>
      </c>
      <c r="F16" s="10">
        <f>[1]Школы!AK13</f>
        <v>243788.01900000003</v>
      </c>
      <c r="G16" s="10">
        <f>[1]Школы!AL13</f>
        <v>0</v>
      </c>
      <c r="H16" s="10"/>
      <c r="I16" s="11">
        <f t="shared" si="0"/>
        <v>35032890.145000003</v>
      </c>
    </row>
    <row r="17" spans="1:13" s="3" customFormat="1" ht="12.75" x14ac:dyDescent="0.2">
      <c r="A17" s="8">
        <v>5</v>
      </c>
      <c r="B17" s="9" t="s">
        <v>13</v>
      </c>
      <c r="C17" s="10">
        <f>'[1]учительство  '!BO9+[1]Школы!BB14+('[1]учительство  '!BH9*1.302)+[1]Школы!CT14</f>
        <v>11524944.455177777</v>
      </c>
      <c r="D17" s="10">
        <f>[1]Школы!AJ14</f>
        <v>861737.68777777813</v>
      </c>
      <c r="E17" s="10">
        <f>[1]Школы!DF14</f>
        <v>0</v>
      </c>
      <c r="F17" s="10">
        <f>[1]Школы!AK14</f>
        <v>70443.418000000005</v>
      </c>
      <c r="G17" s="10">
        <f>[1]Школы!AL14</f>
        <v>0</v>
      </c>
      <c r="H17" s="10">
        <f>'[1]Муниц прогр №0'!H38</f>
        <v>0</v>
      </c>
      <c r="I17" s="11">
        <f t="shared" si="0"/>
        <v>12457125.560955554</v>
      </c>
    </row>
    <row r="18" spans="1:13" x14ac:dyDescent="0.25">
      <c r="A18" s="8">
        <v>6</v>
      </c>
      <c r="B18" s="9" t="s">
        <v>14</v>
      </c>
      <c r="C18" s="10">
        <f>'[1]учительство  '!BO10+[1]Школы!BB15+('[1]учительство  '!BH10*1.302)+[1]Школы!CT15</f>
        <v>39724819.188222215</v>
      </c>
      <c r="D18" s="10">
        <f>[1]Школы!AJ15</f>
        <v>5543234.5182222202</v>
      </c>
      <c r="E18" s="10">
        <f>[1]Школы!DF15</f>
        <v>0</v>
      </c>
      <c r="F18" s="10">
        <f>[1]Школы!AK15</f>
        <v>259920.43800000002</v>
      </c>
      <c r="G18" s="10">
        <f>[1]Школы!AL15</f>
        <v>0</v>
      </c>
      <c r="H18" s="10">
        <f>'[1]Муниц прогр №0'!H66</f>
        <v>0</v>
      </c>
      <c r="I18" s="11">
        <f t="shared" si="0"/>
        <v>45527974.144444436</v>
      </c>
    </row>
    <row r="19" spans="1:13" x14ac:dyDescent="0.25">
      <c r="A19" s="8">
        <v>7</v>
      </c>
      <c r="B19" s="9" t="s">
        <v>15</v>
      </c>
      <c r="C19" s="10">
        <f>'[1]учительство  '!BO11+[1]Школы!BB16+('[1]учительство  '!BH11*1.302)+[1]Школы!CT16</f>
        <v>39418924.548311114</v>
      </c>
      <c r="D19" s="10">
        <f>[1]Школы!AJ16</f>
        <v>5048287.0371111035</v>
      </c>
      <c r="E19" s="10">
        <f>[1]Школы!DF16</f>
        <v>0</v>
      </c>
      <c r="F19" s="10">
        <f>[1]Школы!AK16</f>
        <v>482977.48</v>
      </c>
      <c r="G19" s="10">
        <f>[1]Школы!AL16</f>
        <v>0</v>
      </c>
      <c r="H19" s="10">
        <f>'[1]Муниц прогр №0'!H67+'[1]Муниц прогр №0'!H41</f>
        <v>0</v>
      </c>
      <c r="I19" s="11">
        <f t="shared" si="0"/>
        <v>44950189.065422215</v>
      </c>
    </row>
    <row r="20" spans="1:13" x14ac:dyDescent="0.25">
      <c r="A20" s="8">
        <v>8</v>
      </c>
      <c r="B20" s="9" t="s">
        <v>16</v>
      </c>
      <c r="C20" s="10">
        <f>'[1]учительство  '!BO12+[1]Школы!BB17+('[1]учительство  '!BH12*1.302)+[1]Школы!CT17</f>
        <v>16470512.627066666</v>
      </c>
      <c r="D20" s="10">
        <f>[1]Школы!AJ17</f>
        <v>1604037.3886666652</v>
      </c>
      <c r="E20" s="10">
        <f>[1]Школы!DF17</f>
        <v>0</v>
      </c>
      <c r="F20" s="10">
        <f>[1]Школы!AK17</f>
        <v>1049991.4810000001</v>
      </c>
      <c r="G20" s="10">
        <f>[1]Школы!AL17</f>
        <v>0</v>
      </c>
      <c r="H20" s="10">
        <f>'[1]Муниц прогр №0'!H68</f>
        <v>0</v>
      </c>
      <c r="I20" s="11">
        <f t="shared" si="0"/>
        <v>19124541.49673333</v>
      </c>
    </row>
    <row r="21" spans="1:13" x14ac:dyDescent="0.25">
      <c r="A21" s="8">
        <v>9</v>
      </c>
      <c r="B21" s="9" t="s">
        <v>17</v>
      </c>
      <c r="C21" s="10">
        <f>'[1]учительство  '!BO13+[1]Школы!BB18+('[1]учительство  '!BH13*1.302)+[1]Школы!CT18</f>
        <v>25215750.831799995</v>
      </c>
      <c r="D21" s="10">
        <f>[1]Школы!AJ18</f>
        <v>3212153.2199999988</v>
      </c>
      <c r="E21" s="10">
        <f>[1]Школы!DF18</f>
        <v>0</v>
      </c>
      <c r="F21" s="10">
        <f>[1]Школы!AK18</f>
        <v>373723.40800000005</v>
      </c>
      <c r="G21" s="10">
        <f>[1]Школы!AL18</f>
        <v>0</v>
      </c>
      <c r="H21" s="10">
        <f>'[1]Муниц прогр №0'!H61</f>
        <v>0</v>
      </c>
      <c r="I21" s="11">
        <f t="shared" si="0"/>
        <v>28801627.459799994</v>
      </c>
    </row>
    <row r="22" spans="1:13" x14ac:dyDescent="0.25">
      <c r="A22" s="8">
        <v>10</v>
      </c>
      <c r="B22" s="9" t="s">
        <v>18</v>
      </c>
      <c r="C22" s="10">
        <f>'[1]учительство  '!BO14+[1]Школы!BB19+('[1]учительство  '!BH14*1.302)+[1]Школы!CT19</f>
        <v>34550712.126377776</v>
      </c>
      <c r="D22" s="10">
        <f>[1]Школы!AJ19</f>
        <v>3953651.4677777737</v>
      </c>
      <c r="E22" s="10">
        <f>[1]Школы!DF19</f>
        <v>0</v>
      </c>
      <c r="F22" s="10">
        <f>[1]Школы!AK19</f>
        <v>101638.86599999999</v>
      </c>
      <c r="G22" s="10">
        <f>[1]Школы!AL19</f>
        <v>0</v>
      </c>
      <c r="H22" s="10">
        <f>'[1]Муниц прогр №0'!H27+'[1]Муниц прогр №0'!H70+'[1]Муниц прогр №0'!H33</f>
        <v>0</v>
      </c>
      <c r="I22" s="11">
        <f t="shared" si="0"/>
        <v>38606002.460155547</v>
      </c>
    </row>
    <row r="23" spans="1:13" x14ac:dyDescent="0.25">
      <c r="A23" s="8">
        <v>11</v>
      </c>
      <c r="B23" s="9" t="s">
        <v>19</v>
      </c>
      <c r="C23" s="10">
        <f>'[1]учительство  '!BO15+[1]Школы!BB20+('[1]учительство  '!BH15*1.302)+[1]Школы!CT20</f>
        <v>15151706.703844447</v>
      </c>
      <c r="D23" s="10">
        <f>[1]Школы!AJ20</f>
        <v>1554060.4144444447</v>
      </c>
      <c r="E23" s="10">
        <f>[1]Школы!DF20</f>
        <v>0</v>
      </c>
      <c r="F23" s="10">
        <f>[1]Школы!AK20</f>
        <v>304820.78000000003</v>
      </c>
      <c r="G23" s="10">
        <f>[1]Школы!AL20</f>
        <v>0</v>
      </c>
      <c r="H23" s="10">
        <f>'[1]Муниц прогр №0'!H35</f>
        <v>0</v>
      </c>
      <c r="I23" s="11">
        <f t="shared" si="0"/>
        <v>17010587.898288891</v>
      </c>
      <c r="M23" s="2" t="s">
        <v>8</v>
      </c>
    </row>
    <row r="24" spans="1:13" x14ac:dyDescent="0.25">
      <c r="A24" s="8">
        <v>12</v>
      </c>
      <c r="B24" s="9" t="s">
        <v>20</v>
      </c>
      <c r="C24" s="10">
        <f>'[1]учительство  '!BO16+[1]Школы!BB21+('[1]учительство  '!BH16*1.302)+[1]Школы!CT21</f>
        <v>11084384.858888887</v>
      </c>
      <c r="D24" s="10">
        <f>[1]Школы!AJ21</f>
        <v>671584.99888888933</v>
      </c>
      <c r="E24" s="10">
        <f>[1]Школы!DF21</f>
        <v>0</v>
      </c>
      <c r="F24" s="10">
        <f>[1]Школы!AK21</f>
        <v>60625.782000000007</v>
      </c>
      <c r="G24" s="10">
        <f>[1]Школы!AL21</f>
        <v>0</v>
      </c>
      <c r="H24" s="10">
        <f>'[1]Муниц прогр №0'!H72</f>
        <v>0</v>
      </c>
      <c r="I24" s="11">
        <f t="shared" si="0"/>
        <v>11816595.639777776</v>
      </c>
    </row>
    <row r="25" spans="1:13" x14ac:dyDescent="0.25">
      <c r="A25" s="8">
        <v>13</v>
      </c>
      <c r="B25" s="9" t="s">
        <v>21</v>
      </c>
      <c r="C25" s="10">
        <f>'[1]учительство  '!BO17+[1]Школы!BB22+('[1]учительство  '!BH17*1.302)+[1]Школы!CT22</f>
        <v>21531730.400666669</v>
      </c>
      <c r="D25" s="10">
        <f>[1]Школы!AJ22</f>
        <v>2350595.2166666687</v>
      </c>
      <c r="E25" s="10">
        <f>[1]Школы!DF22</f>
        <v>0</v>
      </c>
      <c r="F25" s="10">
        <f>[1]Школы!AK22</f>
        <v>217763.978</v>
      </c>
      <c r="G25" s="10">
        <f>[1]Школы!AL22</f>
        <v>0</v>
      </c>
      <c r="H25" s="10"/>
      <c r="I25" s="11">
        <f t="shared" si="0"/>
        <v>24100089.595333338</v>
      </c>
    </row>
    <row r="26" spans="1:13" x14ac:dyDescent="0.25">
      <c r="A26" s="8">
        <v>14</v>
      </c>
      <c r="B26" s="9" t="s">
        <v>22</v>
      </c>
      <c r="C26" s="10">
        <f>'[1]учительство  '!BO18+[1]Школы!BB23+('[1]учительство  '!BH18*1.302)+[1]Школы!CT23</f>
        <v>29780978.622444447</v>
      </c>
      <c r="D26" s="10">
        <f>[1]Школы!AJ23</f>
        <v>3559786.3344444446</v>
      </c>
      <c r="E26" s="10">
        <f>[1]Школы!DF23</f>
        <v>0</v>
      </c>
      <c r="F26" s="10">
        <f>[1]Школы!AK23</f>
        <v>245115.25200000001</v>
      </c>
      <c r="G26" s="10">
        <f>[1]Школы!AL23</f>
        <v>599000</v>
      </c>
      <c r="H26" s="10">
        <f>'[1]Муниц прогр №0'!H63</f>
        <v>0</v>
      </c>
      <c r="I26" s="11">
        <f t="shared" si="0"/>
        <v>34184880.208888888</v>
      </c>
    </row>
    <row r="27" spans="1:13" x14ac:dyDescent="0.25">
      <c r="A27" s="8">
        <v>15</v>
      </c>
      <c r="B27" s="9" t="s">
        <v>23</v>
      </c>
      <c r="C27" s="10">
        <f>'[1]учительство  '!BO19+[1]Школы!BB24+('[1]учительство  '!BH19*1.302)+[1]Школы!CT24</f>
        <v>14598239.333111111</v>
      </c>
      <c r="D27" s="10">
        <f>[1]Школы!AJ24</f>
        <v>2487058.53111111</v>
      </c>
      <c r="E27" s="10">
        <f>[1]Школы!DF24</f>
        <v>0</v>
      </c>
      <c r="F27" s="10">
        <f>[1]Школы!AK24</f>
        <v>254483.17700000003</v>
      </c>
      <c r="G27" s="10">
        <f>[1]Школы!AL24</f>
        <v>0</v>
      </c>
      <c r="H27" s="10">
        <f>'[1]Муниц прогр №0'!H64</f>
        <v>0</v>
      </c>
      <c r="I27" s="11">
        <f t="shared" si="0"/>
        <v>17339781.041222222</v>
      </c>
    </row>
    <row r="28" spans="1:13" x14ac:dyDescent="0.25">
      <c r="A28" s="8">
        <v>16</v>
      </c>
      <c r="B28" s="9" t="s">
        <v>24</v>
      </c>
      <c r="C28" s="10">
        <f>'[1]учительство  '!BO20+[1]Школы!BB25+('[1]учительство  '!BH20*1.302)+[1]Школы!CT25</f>
        <v>27703159.729555555</v>
      </c>
      <c r="D28" s="10">
        <f>[1]Школы!AJ25</f>
        <v>3920994.3555555567</v>
      </c>
      <c r="E28" s="10">
        <f>[1]Школы!DF25</f>
        <v>0</v>
      </c>
      <c r="F28" s="10">
        <f>[1]Школы!AK25</f>
        <v>250299.486</v>
      </c>
      <c r="G28" s="10">
        <f>[1]Школы!AL25</f>
        <v>0</v>
      </c>
      <c r="H28" s="10">
        <f>'[1]Муниц прогр №0'!H69</f>
        <v>0</v>
      </c>
      <c r="I28" s="11">
        <f t="shared" si="0"/>
        <v>31874453.571111113</v>
      </c>
    </row>
    <row r="29" spans="1:13" x14ac:dyDescent="0.25">
      <c r="A29" s="8">
        <v>17</v>
      </c>
      <c r="B29" s="9" t="s">
        <v>25</v>
      </c>
      <c r="C29" s="10">
        <f>'[1]учительство  '!BO21+[1]Школы!BB26+('[1]учительство  '!BH21*1.302)+[1]Школы!CT26</f>
        <v>13548452.135133334</v>
      </c>
      <c r="D29" s="10">
        <f>[1]Школы!AJ26</f>
        <v>911107.1333333347</v>
      </c>
      <c r="E29" s="10">
        <f>[1]Школы!DF26</f>
        <v>0</v>
      </c>
      <c r="F29" s="10">
        <f>[1]Школы!AK26</f>
        <v>50337.462</v>
      </c>
      <c r="G29" s="10">
        <f>[1]Школы!AL26</f>
        <v>0</v>
      </c>
      <c r="H29" s="10">
        <f>'[1]Муниц прогр №0'!H36+'[1]Муниц прогр №0'!H60</f>
        <v>0</v>
      </c>
      <c r="I29" s="11">
        <f t="shared" si="0"/>
        <v>14509896.730466668</v>
      </c>
    </row>
    <row r="30" spans="1:13" x14ac:dyDescent="0.25">
      <c r="A30" s="8">
        <v>18</v>
      </c>
      <c r="B30" s="9" t="s">
        <v>26</v>
      </c>
      <c r="C30" s="10">
        <f>'[1]учительство  '!BO22+[1]Школы!BB27+('[1]учительство  '!BH22*1.302)+[1]Школы!CT27</f>
        <v>15127020.437111111</v>
      </c>
      <c r="D30" s="10">
        <f>[1]Школы!AJ27</f>
        <v>1322742.8011111114</v>
      </c>
      <c r="E30" s="10">
        <f>[1]Школы!DF27</f>
        <v>0</v>
      </c>
      <c r="F30" s="10">
        <f>[1]Школы!AK27</f>
        <v>82574.701000000001</v>
      </c>
      <c r="G30" s="10">
        <f>[1]Школы!AL27</f>
        <v>0</v>
      </c>
      <c r="H30" s="10"/>
      <c r="I30" s="11">
        <f t="shared" si="0"/>
        <v>16532337.939222222</v>
      </c>
    </row>
    <row r="31" spans="1:13" x14ac:dyDescent="0.25">
      <c r="A31" s="8">
        <v>19</v>
      </c>
      <c r="B31" s="9" t="s">
        <v>27</v>
      </c>
      <c r="C31" s="10">
        <f>'[1]учительство  '!BO23+[1]Школы!BB28+('[1]учительство  '!BH23*1.302)+[1]Школы!CT28</f>
        <v>11574142.746217776</v>
      </c>
      <c r="D31" s="10">
        <f>[1]Школы!AJ28</f>
        <v>894850.08777777851</v>
      </c>
      <c r="E31" s="10">
        <f>[1]Школы!DF28</f>
        <v>0</v>
      </c>
      <c r="F31" s="10">
        <f>[1]Школы!AK28</f>
        <v>43942.690999999999</v>
      </c>
      <c r="G31" s="10">
        <f>[1]Школы!AL28</f>
        <v>0</v>
      </c>
      <c r="H31" s="10">
        <f>'[1]Муниц прогр №0'!H37+'[1]Муниц прогр №0'!H73</f>
        <v>0</v>
      </c>
      <c r="I31" s="11">
        <f t="shared" si="0"/>
        <v>12512935.524995554</v>
      </c>
    </row>
    <row r="32" spans="1:13" x14ac:dyDescent="0.25">
      <c r="A32" s="8">
        <v>20</v>
      </c>
      <c r="B32" s="9" t="s">
        <v>28</v>
      </c>
      <c r="C32" s="10">
        <f>'[1]учительство  '!BO24+[1]Школы!BB29+('[1]учительство  '!BH24*1.302)+[1]Школы!CT29</f>
        <v>32969503.72022222</v>
      </c>
      <c r="D32" s="10">
        <f>[1]Школы!AJ29</f>
        <v>4642251.3922222219</v>
      </c>
      <c r="E32" s="10">
        <f>[1]Школы!DF29</f>
        <v>0</v>
      </c>
      <c r="F32" s="10">
        <f>[1]Школы!AK29</f>
        <v>194094.644</v>
      </c>
      <c r="G32" s="10">
        <f>[1]Школы!AL29</f>
        <v>0</v>
      </c>
      <c r="H32" s="10">
        <f>'[1]Муниц прогр №0'!H65</f>
        <v>0</v>
      </c>
      <c r="I32" s="11">
        <f t="shared" si="0"/>
        <v>37805849.756444447</v>
      </c>
    </row>
    <row r="33" spans="1:9" x14ac:dyDescent="0.25">
      <c r="A33" s="8">
        <v>21</v>
      </c>
      <c r="B33" s="9" t="s">
        <v>29</v>
      </c>
      <c r="C33" s="10">
        <f>'[1]учительство  '!BO25+[1]Школы!BB30+('[1]учительство  '!BH25*1.302)+[1]Школы!CT30</f>
        <v>14731727.466622224</v>
      </c>
      <c r="D33" s="10">
        <f>[1]Школы!AJ30</f>
        <v>660555.32222222164</v>
      </c>
      <c r="E33" s="10">
        <f>[1]Школы!DF30</f>
        <v>0</v>
      </c>
      <c r="F33" s="10">
        <f>[1]Школы!AK30</f>
        <v>139805.62800000003</v>
      </c>
      <c r="G33" s="10">
        <f>[1]Школы!AL30</f>
        <v>0</v>
      </c>
      <c r="H33" s="10">
        <f>'[1]Муниц прогр №0'!H28+'[1]Муниц прогр №0'!H34</f>
        <v>0</v>
      </c>
      <c r="I33" s="11">
        <f t="shared" si="0"/>
        <v>15532088.416844446</v>
      </c>
    </row>
    <row r="34" spans="1:9" x14ac:dyDescent="0.25">
      <c r="A34" s="8">
        <v>22</v>
      </c>
      <c r="B34" s="9" t="s">
        <v>30</v>
      </c>
      <c r="C34" s="10">
        <f>'[1]учительство  '!BO26+[1]Школы!BB31+('[1]учительство  '!BH26*1.302)+[1]Школы!CT31</f>
        <v>15038725.84408889</v>
      </c>
      <c r="D34" s="10">
        <f>[1]Школы!AJ31</f>
        <v>1102045.6688888893</v>
      </c>
      <c r="E34" s="10">
        <f>[1]Школы!DF31</f>
        <v>0</v>
      </c>
      <c r="F34" s="10">
        <f>[1]Школы!AK31</f>
        <v>119639.621</v>
      </c>
      <c r="G34" s="10">
        <f>[1]Школы!AL31</f>
        <v>0</v>
      </c>
      <c r="H34" s="10">
        <f>'[1]Муниц прогр №0'!H62</f>
        <v>0</v>
      </c>
      <c r="I34" s="11">
        <f t="shared" si="0"/>
        <v>16260411.133977778</v>
      </c>
    </row>
    <row r="35" spans="1:9" x14ac:dyDescent="0.25">
      <c r="A35" s="8">
        <v>23</v>
      </c>
      <c r="B35" s="9" t="s">
        <v>31</v>
      </c>
      <c r="C35" s="10">
        <f>'[1]учительство  '!BO27+[1]Школы!BB32+('[1]учительство  '!BH27*1.302)+[1]Школы!CT32</f>
        <v>11532504.396222223</v>
      </c>
      <c r="D35" s="10">
        <f>[1]Школы!AJ32</f>
        <v>990154.07222222164</v>
      </c>
      <c r="E35" s="10">
        <f>[1]Школы!DF32</f>
        <v>0</v>
      </c>
      <c r="F35" s="10">
        <f>[1]Школы!AK32</f>
        <v>302018.43000000005</v>
      </c>
      <c r="G35" s="10">
        <f>[1]Школы!AL32</f>
        <v>0</v>
      </c>
      <c r="H35" s="10"/>
      <c r="I35" s="11">
        <f t="shared" si="0"/>
        <v>12824676.898444444</v>
      </c>
    </row>
    <row r="36" spans="1:9" x14ac:dyDescent="0.25">
      <c r="A36" s="8">
        <v>24</v>
      </c>
      <c r="B36" s="9" t="s">
        <v>32</v>
      </c>
      <c r="C36" s="10">
        <f>'[1]учительство  '!BO28+[1]Школы!BB33+('[1]учительство  '!BH28*1.302)+[1]Школы!CT33</f>
        <v>12060806.667111112</v>
      </c>
      <c r="D36" s="10">
        <f>[1]Школы!AJ33</f>
        <v>1762708.6711111125</v>
      </c>
      <c r="E36" s="10">
        <f>[1]Школы!DF33</f>
        <v>0</v>
      </c>
      <c r="F36" s="10">
        <f>[1]Школы!AK33</f>
        <v>63302.840000000004</v>
      </c>
      <c r="G36" s="10">
        <f>[1]Школы!AL33</f>
        <v>0</v>
      </c>
      <c r="H36" s="10">
        <f>'[1]Муниц прогр №0'!H39</f>
        <v>0</v>
      </c>
      <c r="I36" s="11">
        <f t="shared" si="0"/>
        <v>13886818.178222224</v>
      </c>
    </row>
    <row r="37" spans="1:9" x14ac:dyDescent="0.25">
      <c r="A37" s="8">
        <v>25</v>
      </c>
      <c r="B37" s="9" t="s">
        <v>33</v>
      </c>
      <c r="C37" s="10">
        <f>'[1]учительство  '!BO29+[1]Школы!BB34+('[1]учительство  '!BH29*1.302)+[1]Школы!CT34</f>
        <v>10883395.055617776</v>
      </c>
      <c r="D37" s="10">
        <f>[1]Школы!AJ34</f>
        <v>838978.51777777821</v>
      </c>
      <c r="E37" s="10">
        <f>[1]Школы!DF34</f>
        <v>0</v>
      </c>
      <c r="F37" s="10">
        <f>[1]Школы!AK34</f>
        <v>114979.311</v>
      </c>
      <c r="G37" s="10">
        <f>[1]Школы!AL34</f>
        <v>846000</v>
      </c>
      <c r="H37" s="10">
        <f>'[1]Муниц прогр №0'!H71+'[1]Муниц прогр №0'!H40</f>
        <v>0</v>
      </c>
      <c r="I37" s="11">
        <f t="shared" si="0"/>
        <v>12683352.884395555</v>
      </c>
    </row>
    <row r="38" spans="1:9" x14ac:dyDescent="0.25">
      <c r="A38" s="8">
        <v>26</v>
      </c>
      <c r="B38" s="9" t="s">
        <v>34</v>
      </c>
      <c r="C38" s="10">
        <f>'[1]учительство  '!BO30+[1]Школы!BB35+('[1]учительство  '!BH30*1.302)+[1]Школы!CT35</f>
        <v>1099632.5755111112</v>
      </c>
      <c r="D38" s="10">
        <f>[1]Школы!AJ35</f>
        <v>107117.03111111105</v>
      </c>
      <c r="E38" s="10">
        <f>[1]Школы!DF35</f>
        <v>0</v>
      </c>
      <c r="F38" s="10">
        <f>[1]Школы!AK35</f>
        <v>35000</v>
      </c>
      <c r="G38" s="10">
        <f>[1]Школы!AL35</f>
        <v>0</v>
      </c>
      <c r="H38" s="10"/>
      <c r="I38" s="11">
        <f t="shared" si="0"/>
        <v>1241749.6066222223</v>
      </c>
    </row>
    <row r="39" spans="1:9" x14ac:dyDescent="0.25">
      <c r="A39" s="8">
        <v>27</v>
      </c>
      <c r="B39" s="9" t="s">
        <v>35</v>
      </c>
      <c r="C39" s="10">
        <f>'[1]учительство  '!BO31+[1]Школы!BB36+('[1]учительство  '!BH31*1.302)+[1]Школы!CT36</f>
        <v>1697317.9581555552</v>
      </c>
      <c r="D39" s="10">
        <f>[1]Школы!AJ36</f>
        <v>137683.89555555559</v>
      </c>
      <c r="E39" s="10">
        <f>[1]Школы!DF36</f>
        <v>0</v>
      </c>
      <c r="F39" s="10">
        <f>[1]Школы!AK36</f>
        <v>36715.775000000001</v>
      </c>
      <c r="G39" s="10">
        <f>[1]Школы!AL36</f>
        <v>0</v>
      </c>
      <c r="H39" s="10"/>
      <c r="I39" s="11">
        <f t="shared" si="0"/>
        <v>1871717.6287111107</v>
      </c>
    </row>
    <row r="40" spans="1:9" x14ac:dyDescent="0.25">
      <c r="A40" s="8">
        <v>28</v>
      </c>
      <c r="B40" s="9" t="s">
        <v>36</v>
      </c>
      <c r="C40" s="10">
        <f>'[1]учительство  '!BO32+[1]Школы!BB37+('[1]учительство  '!BH32*1.302)+[1]Школы!CT37</f>
        <v>2132045.7308622221</v>
      </c>
      <c r="D40" s="10">
        <f>[1]Школы!AJ37</f>
        <v>217870.48222222202</v>
      </c>
      <c r="E40" s="10">
        <f>[1]Школы!DF37</f>
        <v>0</v>
      </c>
      <c r="F40" s="10">
        <f>[1]Школы!AK37</f>
        <v>35000</v>
      </c>
      <c r="G40" s="10">
        <f>[1]Школы!AL37</f>
        <v>0</v>
      </c>
      <c r="H40" s="10"/>
      <c r="I40" s="11">
        <f t="shared" si="0"/>
        <v>2384916.2130844444</v>
      </c>
    </row>
    <row r="41" spans="1:9" x14ac:dyDescent="0.25">
      <c r="A41" s="8">
        <v>29</v>
      </c>
      <c r="B41" s="9" t="s">
        <v>37</v>
      </c>
      <c r="C41" s="10">
        <f>'[1]учительство  '!BO33+[1]Школы!BB38+('[1]учительство  '!BH33*1.302)+[1]Школы!CT38</f>
        <v>1214870.1409111109</v>
      </c>
      <c r="D41" s="10">
        <f>[1]Школы!AJ38</f>
        <v>123149.45111111109</v>
      </c>
      <c r="E41" s="10">
        <f>[1]Школы!DF38</f>
        <v>0</v>
      </c>
      <c r="F41" s="10">
        <f>[1]Школы!AK38</f>
        <v>35143.535000000003</v>
      </c>
      <c r="G41" s="10">
        <f>[1]Школы!AL38</f>
        <v>0</v>
      </c>
      <c r="H41" s="10"/>
      <c r="I41" s="11">
        <f t="shared" si="0"/>
        <v>1373163.1270222219</v>
      </c>
    </row>
    <row r="42" spans="1:9" x14ac:dyDescent="0.25">
      <c r="A42" s="8">
        <v>30</v>
      </c>
      <c r="B42" s="9" t="s">
        <v>38</v>
      </c>
      <c r="C42" s="10">
        <f>'[1]учительство  '!BO34+[1]Школы!BB39+('[1]учительство  '!BH34*1.302)+[1]Школы!CT39</f>
        <v>1447420.8015555555</v>
      </c>
      <c r="D42" s="10">
        <f>[1]Школы!AJ39</f>
        <v>141383.89555555559</v>
      </c>
      <c r="E42" s="10">
        <f>[1]Школы!DF39</f>
        <v>0</v>
      </c>
      <c r="F42" s="10">
        <f>[1]Школы!AK39</f>
        <v>35000</v>
      </c>
      <c r="G42" s="10">
        <f>[1]Школы!AL39</f>
        <v>0</v>
      </c>
      <c r="H42" s="10"/>
      <c r="I42" s="11">
        <f t="shared" si="0"/>
        <v>1623804.6971111111</v>
      </c>
    </row>
    <row r="43" spans="1:9" x14ac:dyDescent="0.25">
      <c r="A43" s="8">
        <v>31</v>
      </c>
      <c r="B43" s="9" t="s">
        <v>39</v>
      </c>
      <c r="C43" s="10">
        <f>'[1]учительство  '!BO35+[1]Школы!BB40+('[1]учительство  '!BH35*1.302)+[1]Школы!CT40</f>
        <v>1231494.568911111</v>
      </c>
      <c r="D43" s="10">
        <f>[1]Школы!AJ40</f>
        <v>128460.22111111088</v>
      </c>
      <c r="E43" s="10">
        <f>[1]Школы!DF40</f>
        <v>0</v>
      </c>
      <c r="F43" s="10">
        <f>[1]Школы!AK40</f>
        <v>35000</v>
      </c>
      <c r="G43" s="10">
        <f>[1]Школы!AL40</f>
        <v>0</v>
      </c>
      <c r="H43" s="10"/>
      <c r="I43" s="11">
        <f t="shared" si="0"/>
        <v>1394954.7900222219</v>
      </c>
    </row>
    <row r="44" spans="1:9" x14ac:dyDescent="0.25">
      <c r="A44" s="8">
        <v>32</v>
      </c>
      <c r="B44" s="12" t="s">
        <v>40</v>
      </c>
      <c r="C44" s="10">
        <f>'[1]ДЮСШ и РЦДОД и Ю МБУ'!AD14</f>
        <v>0</v>
      </c>
      <c r="D44" s="10">
        <f>'[1]ДЮСШ и РЦДОД и Ю МБУ'!AE14</f>
        <v>0</v>
      </c>
      <c r="E44" s="10">
        <f>'[1]ДЮСШ и РЦДОД и Ю МБУ'!DA14</f>
        <v>0</v>
      </c>
      <c r="F44" s="10">
        <f>'[1]ДЮСШ и РЦДОД и Ю МБУ'!AF14</f>
        <v>0</v>
      </c>
      <c r="G44" s="10">
        <f>'[1]ДЮСШ и РЦДОД и Ю МБУ'!AG14</f>
        <v>870000</v>
      </c>
      <c r="H44" s="10"/>
      <c r="I44" s="11">
        <f t="shared" si="0"/>
        <v>870000</v>
      </c>
    </row>
    <row r="45" spans="1:9" x14ac:dyDescent="0.25">
      <c r="A45" s="8">
        <v>33</v>
      </c>
      <c r="B45" s="12"/>
      <c r="C45" s="10">
        <v>0</v>
      </c>
      <c r="D45" s="10">
        <f>'[1]ДЮСШ и РЦДОД и Ю МБУ'!BR15</f>
        <v>0</v>
      </c>
      <c r="E45" s="10">
        <v>0</v>
      </c>
      <c r="F45" s="10">
        <v>0</v>
      </c>
      <c r="G45" s="10">
        <f>'[1]ДЮСШ и РЦДОД и Ю МБУ'!AG15</f>
        <v>0</v>
      </c>
      <c r="H45" s="10"/>
      <c r="I45" s="11">
        <f t="shared" si="0"/>
        <v>0</v>
      </c>
    </row>
    <row r="46" spans="1:9" x14ac:dyDescent="0.25">
      <c r="A46" s="8">
        <v>34</v>
      </c>
      <c r="B46" s="12"/>
      <c r="C46" s="10">
        <v>0</v>
      </c>
      <c r="D46" s="10">
        <f>'[1]ДЮСШ и РЦДОД и Ю МБУ'!BR16</f>
        <v>0</v>
      </c>
      <c r="E46" s="10">
        <v>0</v>
      </c>
      <c r="F46" s="10">
        <v>0</v>
      </c>
      <c r="G46" s="10">
        <f>'[1]ДЮСШ и РЦДОД и Ю МБУ'!AG16</f>
        <v>0</v>
      </c>
      <c r="H46" s="10"/>
      <c r="I46" s="11">
        <f t="shared" si="0"/>
        <v>0</v>
      </c>
    </row>
    <row r="47" spans="1:9" x14ac:dyDescent="0.25">
      <c r="A47" s="8">
        <v>35</v>
      </c>
      <c r="B47" s="12" t="s">
        <v>41</v>
      </c>
      <c r="C47" s="10">
        <v>0</v>
      </c>
      <c r="D47" s="10">
        <f>'[1]ДЮСШ и РЦДОД и Ю МБУ'!BR13</f>
        <v>0</v>
      </c>
      <c r="E47" s="10">
        <v>0</v>
      </c>
      <c r="F47" s="10">
        <v>0</v>
      </c>
      <c r="G47" s="10">
        <f>'[1]ДЮСШ и РЦДОД и Ю МБУ'!CE13</f>
        <v>2000000</v>
      </c>
      <c r="H47" s="10"/>
      <c r="I47" s="11">
        <f t="shared" si="0"/>
        <v>2000000</v>
      </c>
    </row>
    <row r="48" spans="1:9" x14ac:dyDescent="0.25">
      <c r="A48" s="8">
        <v>36</v>
      </c>
      <c r="B48" s="12"/>
      <c r="C48" s="10">
        <v>0</v>
      </c>
      <c r="D48" s="10">
        <f>'[1]ДЮСШ и РЦДОД и Ю МБУ'!BR18</f>
        <v>0</v>
      </c>
      <c r="E48" s="10">
        <v>0</v>
      </c>
      <c r="F48" s="10">
        <v>0</v>
      </c>
      <c r="G48" s="10">
        <f>'[1]ДЮСШ и РЦДОД и Ю МБУ'!CE18</f>
        <v>0</v>
      </c>
      <c r="H48" s="10"/>
      <c r="I48" s="11">
        <f t="shared" si="0"/>
        <v>0</v>
      </c>
    </row>
    <row r="49" spans="1:9" x14ac:dyDescent="0.25">
      <c r="A49" s="8">
        <v>37</v>
      </c>
      <c r="B49" s="13" t="str">
        <f>'[1]ясли сады'!B5</f>
        <v>МКДОУ "Ромашка" с Алак</v>
      </c>
      <c r="C49" s="10">
        <f>'[1]ясли сады'!AH5</f>
        <v>6051608.5895332843</v>
      </c>
      <c r="D49" s="10">
        <f>'[1]ясли сады'!AI5</f>
        <v>2423653.9608548172</v>
      </c>
      <c r="E49" s="10">
        <f>'[1]ясли сады'!ED5</f>
        <v>10000</v>
      </c>
      <c r="F49" s="10">
        <f>'[1]ясли сады'!AJ5</f>
        <v>10000</v>
      </c>
      <c r="G49" s="10">
        <f>'[1]ясли сады'!AK5</f>
        <v>0</v>
      </c>
      <c r="H49" s="10">
        <f>'[1]Муниц прогр №0'!H80</f>
        <v>0</v>
      </c>
      <c r="I49" s="11">
        <f t="shared" si="0"/>
        <v>8485262.5503881015</v>
      </c>
    </row>
    <row r="50" spans="1:9" x14ac:dyDescent="0.25">
      <c r="A50" s="8">
        <v>38</v>
      </c>
      <c r="B50" s="13" t="str">
        <f>'[1]ясли сады'!B6</f>
        <v xml:space="preserve">МКДОУ "Светлячок" с Анди  </v>
      </c>
      <c r="C50" s="10">
        <f>'[1]ясли сады'!AH6</f>
        <v>13094297.911682349</v>
      </c>
      <c r="D50" s="10">
        <f>'[1]ясли сады'!AI6</f>
        <v>3907127.2414721847</v>
      </c>
      <c r="E50" s="10">
        <f>'[1]ясли сады'!ED6</f>
        <v>10000</v>
      </c>
      <c r="F50" s="10">
        <f>'[1]ясли сады'!AJ6</f>
        <v>10000</v>
      </c>
      <c r="G50" s="10">
        <f>'[1]ясли сады'!AK6</f>
        <v>0</v>
      </c>
      <c r="H50" s="10">
        <f>'[1]Муниц прогр №0'!H81</f>
        <v>0</v>
      </c>
      <c r="I50" s="11">
        <f t="shared" si="0"/>
        <v>17011425.153154533</v>
      </c>
    </row>
    <row r="51" spans="1:9" x14ac:dyDescent="0.25">
      <c r="A51" s="8">
        <v>39</v>
      </c>
      <c r="B51" s="13" t="str">
        <f>'[1]ясли сады'!B7</f>
        <v>МКДОУ "Аист" с  Ансалта</v>
      </c>
      <c r="C51" s="10">
        <f>'[1]ясли сады'!AH7</f>
        <v>15985668.795087993</v>
      </c>
      <c r="D51" s="10">
        <f>'[1]ясли сады'!AI7</f>
        <v>5469062.7048127577</v>
      </c>
      <c r="E51" s="10">
        <f>'[1]ясли сады'!ED7</f>
        <v>10000</v>
      </c>
      <c r="F51" s="10">
        <f>'[1]ясли сады'!AJ7</f>
        <v>10000</v>
      </c>
      <c r="G51" s="10">
        <f>'[1]ясли сады'!AK7</f>
        <v>0</v>
      </c>
      <c r="H51" s="10">
        <f>'[1]Муниц прогр №0'!H79</f>
        <v>0</v>
      </c>
      <c r="I51" s="11">
        <f t="shared" si="0"/>
        <v>21464731.499900751</v>
      </c>
    </row>
    <row r="52" spans="1:9" x14ac:dyDescent="0.25">
      <c r="A52" s="8">
        <v>40</v>
      </c>
      <c r="B52" s="13" t="str">
        <f>'[1]ясли сады'!B8</f>
        <v xml:space="preserve">МКДОУ "Чебурашка" с Ботлих  </v>
      </c>
      <c r="C52" s="10">
        <f>'[1]ясли сады'!AH8</f>
        <v>18219558.287922986</v>
      </c>
      <c r="D52" s="10">
        <f>'[1]ясли сады'!AI8</f>
        <v>5972127.9529335089</v>
      </c>
      <c r="E52" s="10">
        <f>'[1]ясли сады'!ED8</f>
        <v>10000</v>
      </c>
      <c r="F52" s="10">
        <f>'[1]ясли сады'!AJ8</f>
        <v>10000</v>
      </c>
      <c r="G52" s="10">
        <f>'[1]ясли сады'!AK8</f>
        <v>0</v>
      </c>
      <c r="H52" s="10">
        <f>'[1]Муниц прогр №0'!H75</f>
        <v>0</v>
      </c>
      <c r="I52" s="11">
        <f t="shared" si="0"/>
        <v>24201686.240856495</v>
      </c>
    </row>
    <row r="53" spans="1:9" x14ac:dyDescent="0.25">
      <c r="A53" s="8">
        <v>41</v>
      </c>
      <c r="B53" s="13" t="str">
        <f>'[1]ясли сады'!B9</f>
        <v>МКДОУ "Солнышко" с  Ботлих</v>
      </c>
      <c r="C53" s="10">
        <f>'[1]ясли сады'!AH9</f>
        <v>15622499.925031003</v>
      </c>
      <c r="D53" s="10">
        <f>'[1]ясли сады'!AI9</f>
        <v>5440362.3494902775</v>
      </c>
      <c r="E53" s="10">
        <f>'[1]ясли сады'!ED9</f>
        <v>10000</v>
      </c>
      <c r="F53" s="10">
        <f>'[1]ясли сады'!AJ9</f>
        <v>10000</v>
      </c>
      <c r="G53" s="10">
        <f>'[1]ясли сады'!AK9</f>
        <v>0</v>
      </c>
      <c r="H53" s="10">
        <f>'[1]Муниц прогр №0'!H76</f>
        <v>0</v>
      </c>
      <c r="I53" s="11">
        <f t="shared" si="0"/>
        <v>21072862.27452128</v>
      </c>
    </row>
    <row r="54" spans="1:9" x14ac:dyDescent="0.25">
      <c r="A54" s="8">
        <v>42</v>
      </c>
      <c r="B54" s="13" t="str">
        <f>'[1]ясли сады'!B10</f>
        <v>МКДОУ "Родничок" с  Ботлих</v>
      </c>
      <c r="C54" s="10">
        <f>'[1]ясли сады'!AH10</f>
        <v>12995604.133943895</v>
      </c>
      <c r="D54" s="10">
        <f>'[1]ясли сады'!AI10</f>
        <v>5456096.3378303926</v>
      </c>
      <c r="E54" s="10">
        <f>'[1]ясли сады'!ED10</f>
        <v>10000</v>
      </c>
      <c r="F54" s="10">
        <f>'[1]ясли сады'!AJ10</f>
        <v>10000</v>
      </c>
      <c r="G54" s="10">
        <f>'[1]ясли сады'!AK10</f>
        <v>0</v>
      </c>
      <c r="H54" s="10"/>
      <c r="I54" s="11">
        <f t="shared" si="0"/>
        <v>18461700.471774288</v>
      </c>
    </row>
    <row r="55" spans="1:9" x14ac:dyDescent="0.25">
      <c r="A55" s="8">
        <v>43</v>
      </c>
      <c r="B55" s="13" t="str">
        <f>'[1]ясли сады'!B11</f>
        <v xml:space="preserve">МКДОУ "Орленок" с Гагатли </v>
      </c>
      <c r="C55" s="10">
        <f>'[1]ясли сады'!AH11</f>
        <v>8922177.2297540922</v>
      </c>
      <c r="D55" s="10">
        <f>'[1]ясли сады'!AI11</f>
        <v>3515348.2651316151</v>
      </c>
      <c r="E55" s="10">
        <f>'[1]ясли сады'!ED11</f>
        <v>10000</v>
      </c>
      <c r="F55" s="10">
        <f>'[1]ясли сады'!AJ11</f>
        <v>10000</v>
      </c>
      <c r="G55" s="10">
        <f>'[1]ясли сады'!AK11</f>
        <v>0</v>
      </c>
      <c r="H55" s="10">
        <f>'[1]Муниц прогр №0'!H46</f>
        <v>0</v>
      </c>
      <c r="I55" s="11">
        <f t="shared" si="0"/>
        <v>12447525.494885707</v>
      </c>
    </row>
    <row r="56" spans="1:9" x14ac:dyDescent="0.25">
      <c r="A56" s="8">
        <v>44</v>
      </c>
      <c r="B56" s="13" t="str">
        <f>'[1]ясли сады'!B12</f>
        <v>МКДОУ "Улыбка" с  Муни</v>
      </c>
      <c r="C56" s="10">
        <f>'[1]ясли сады'!AH12</f>
        <v>8873218.1789723746</v>
      </c>
      <c r="D56" s="10">
        <f>'[1]ясли сады'!AI12</f>
        <v>2655949.606397558</v>
      </c>
      <c r="E56" s="10">
        <f>'[1]ясли сады'!ED12</f>
        <v>10000</v>
      </c>
      <c r="F56" s="10">
        <f>'[1]ясли сады'!AJ12</f>
        <v>10000</v>
      </c>
      <c r="G56" s="10">
        <f>'[1]ясли сады'!AK12</f>
        <v>0</v>
      </c>
      <c r="H56" s="10">
        <f>'[1]Муниц прогр №0'!H49+'[1]Муниц прогр №0'!H78</f>
        <v>0</v>
      </c>
      <c r="I56" s="11">
        <f t="shared" si="0"/>
        <v>11539167.785369933</v>
      </c>
    </row>
    <row r="57" spans="1:9" x14ac:dyDescent="0.25">
      <c r="A57" s="8">
        <v>45</v>
      </c>
      <c r="B57" s="13" t="str">
        <f>'[1]ясли сады'!B13</f>
        <v xml:space="preserve">МКДОУ "Ласточка" с Рахата  </v>
      </c>
      <c r="C57" s="10">
        <f>'[1]ясли сады'!AH13</f>
        <v>17929086.418172069</v>
      </c>
      <c r="D57" s="10">
        <f>'[1]ясли сады'!AI13</f>
        <v>5181737.9179050215</v>
      </c>
      <c r="E57" s="10">
        <f>'[1]ясли сады'!ED13</f>
        <v>10000</v>
      </c>
      <c r="F57" s="10">
        <f>'[1]ясли сады'!AJ13</f>
        <v>10000</v>
      </c>
      <c r="G57" s="10">
        <f>'[1]ясли сады'!AK13</f>
        <v>0</v>
      </c>
      <c r="H57" s="10">
        <f>'[1]Муниц прогр №0'!H77</f>
        <v>0</v>
      </c>
      <c r="I57" s="11">
        <f t="shared" si="0"/>
        <v>23120824.33607709</v>
      </c>
    </row>
    <row r="58" spans="1:9" x14ac:dyDescent="0.25">
      <c r="A58" s="8">
        <v>46</v>
      </c>
      <c r="B58" s="13" t="str">
        <f>'[1]ясли сады'!B14</f>
        <v>МКДОУ "Звездочка" с  Тандо</v>
      </c>
      <c r="C58" s="10">
        <f>'[1]ясли сады'!AH14</f>
        <v>5126443.7659311425</v>
      </c>
      <c r="D58" s="10">
        <f>'[1]ясли сады'!AI14</f>
        <v>1403375.4062306648</v>
      </c>
      <c r="E58" s="10">
        <f>'[1]ясли сады'!ED14</f>
        <v>10000</v>
      </c>
      <c r="F58" s="10">
        <f>'[1]ясли сады'!AJ14</f>
        <v>10000</v>
      </c>
      <c r="G58" s="10">
        <f>'[1]ясли сады'!AK14</f>
        <v>0</v>
      </c>
      <c r="H58" s="10">
        <f>'[1]Муниц прогр №0'!H50+'[1]Муниц прогр №0'!H84</f>
        <v>0</v>
      </c>
      <c r="I58" s="11">
        <f t="shared" si="0"/>
        <v>6539819.1721618073</v>
      </c>
    </row>
    <row r="59" spans="1:9" x14ac:dyDescent="0.25">
      <c r="A59" s="8">
        <v>47</v>
      </c>
      <c r="B59" s="13" t="str">
        <f>'[1]ясли сады'!B15</f>
        <v xml:space="preserve">МКДОУ "Радуга" с Тлох </v>
      </c>
      <c r="C59" s="10">
        <f>'[1]ясли сады'!AH15</f>
        <v>8530724.8464967273</v>
      </c>
      <c r="D59" s="10">
        <f>'[1]ясли сады'!AI15</f>
        <v>2946788.2519081887</v>
      </c>
      <c r="E59" s="10">
        <f>'[1]ясли сады'!ED15</f>
        <v>10000</v>
      </c>
      <c r="F59" s="10">
        <f>'[1]ясли сады'!AJ15</f>
        <v>10000</v>
      </c>
      <c r="G59" s="10">
        <f>'[1]ясли сады'!AK15</f>
        <v>0</v>
      </c>
      <c r="H59" s="10">
        <f>'[1]Муниц прогр №0'!H51</f>
        <v>0</v>
      </c>
      <c r="I59" s="11">
        <f t="shared" si="0"/>
        <v>11487513.098404916</v>
      </c>
    </row>
    <row r="60" spans="1:9" x14ac:dyDescent="0.25">
      <c r="A60" s="8">
        <v>48</v>
      </c>
      <c r="B60" s="13" t="str">
        <f>'[1]ясли сады'!B16</f>
        <v xml:space="preserve">МКДОУ "Сказка" с Ашали  </v>
      </c>
      <c r="C60" s="10">
        <f>'[1]ясли сады'!AH16</f>
        <v>4220890.1034323014</v>
      </c>
      <c r="D60" s="10">
        <f>'[1]ясли сады'!AI16</f>
        <v>1425654.1350603802</v>
      </c>
      <c r="E60" s="10">
        <f>'[1]ясли сады'!ED16</f>
        <v>10000</v>
      </c>
      <c r="F60" s="10">
        <f>'[1]ясли сады'!AJ16</f>
        <v>10000</v>
      </c>
      <c r="G60" s="10">
        <f>'[1]ясли сады'!AK16</f>
        <v>0</v>
      </c>
      <c r="H60" s="10">
        <f>'[1]Муниц прогр №0'!H82+'[1]Муниц прогр №0'!H44</f>
        <v>0</v>
      </c>
      <c r="I60" s="11">
        <f t="shared" si="0"/>
        <v>5656544.2384926816</v>
      </c>
    </row>
    <row r="61" spans="1:9" x14ac:dyDescent="0.25">
      <c r="A61" s="8">
        <v>49</v>
      </c>
      <c r="B61" s="13" t="str">
        <f>'[1]ясли сады'!B17</f>
        <v>МКДОУ "Журавлик" с  Шодрода</v>
      </c>
      <c r="C61" s="10">
        <f>'[1]ясли сады'!AH17</f>
        <v>3501567.6541323606</v>
      </c>
      <c r="D61" s="10">
        <f>'[1]ясли сады'!AI17</f>
        <v>919050.99237245508</v>
      </c>
      <c r="E61" s="10">
        <f>'[1]ясли сады'!ED17</f>
        <v>10000</v>
      </c>
      <c r="F61" s="10">
        <f>'[1]ясли сады'!AJ17</f>
        <v>10000</v>
      </c>
      <c r="G61" s="10">
        <f>'[1]ясли сады'!AK17</f>
        <v>0</v>
      </c>
      <c r="H61" s="10">
        <f>'[1]Муниц прогр №0'!H52+'[1]Муниц прогр №0'!H80</f>
        <v>0</v>
      </c>
      <c r="I61" s="11">
        <f t="shared" si="0"/>
        <v>4430618.6465048157</v>
      </c>
    </row>
    <row r="62" spans="1:9" x14ac:dyDescent="0.25">
      <c r="A62" s="8">
        <v>50</v>
      </c>
      <c r="B62" s="13" t="str">
        <f>'[1]ясли сады'!B18</f>
        <v>МКДОУ "Теремок" с  Годобери</v>
      </c>
      <c r="C62" s="10">
        <f>'[1]ясли сады'!AH18</f>
        <v>7945253.1260544555</v>
      </c>
      <c r="D62" s="10">
        <f>'[1]ясли сады'!AI18</f>
        <v>2299188.0899613323</v>
      </c>
      <c r="E62" s="10">
        <f>'[1]ясли сады'!ED18</f>
        <v>10000</v>
      </c>
      <c r="F62" s="10">
        <f>'[1]ясли сады'!AJ18</f>
        <v>10000</v>
      </c>
      <c r="G62" s="10">
        <f>'[1]ясли сады'!AK18</f>
        <v>0</v>
      </c>
      <c r="H62" s="10">
        <f>'[1]Муниц прогр №0'!H47</f>
        <v>0</v>
      </c>
      <c r="I62" s="11">
        <f t="shared" si="0"/>
        <v>10254441.216015788</v>
      </c>
    </row>
    <row r="63" spans="1:9" x14ac:dyDescent="0.25">
      <c r="A63" s="8">
        <v>51</v>
      </c>
      <c r="B63" s="13" t="str">
        <f>'[1]ясли сады'!B19</f>
        <v xml:space="preserve">МКДОУ "Орленок" с  Зило </v>
      </c>
      <c r="C63" s="10">
        <f>'[1]ясли сады'!AH19</f>
        <v>3761829.8359227176</v>
      </c>
      <c r="D63" s="10">
        <f>'[1]ясли сады'!AI19</f>
        <v>853566.37406037981</v>
      </c>
      <c r="E63" s="10">
        <f>'[1]ясли сады'!ED19</f>
        <v>10000</v>
      </c>
      <c r="F63" s="10">
        <f>'[1]ясли сады'!AJ19</f>
        <v>10000</v>
      </c>
      <c r="G63" s="10">
        <f>'[1]ясли сады'!AK19</f>
        <v>0</v>
      </c>
      <c r="H63" s="10">
        <f>'[1]Муниц прогр №0'!H48</f>
        <v>0</v>
      </c>
      <c r="I63" s="11">
        <f t="shared" si="0"/>
        <v>4625396.2099830974</v>
      </c>
    </row>
    <row r="64" spans="1:9" x14ac:dyDescent="0.25">
      <c r="A64" s="8">
        <v>52</v>
      </c>
      <c r="B64" s="13" t="str">
        <f>'[1]ясли сады'!B20</f>
        <v>МКДОУ "Золотой ключик" в/городок</v>
      </c>
      <c r="C64" s="10">
        <f>'[1]ясли сады'!AH20</f>
        <v>7317101.0174954487</v>
      </c>
      <c r="D64" s="10">
        <f>'[1]ясли сады'!AI20</f>
        <v>5191774.1365784714</v>
      </c>
      <c r="E64" s="10">
        <f>'[1]ясли сады'!ED20</f>
        <v>10000</v>
      </c>
      <c r="F64" s="10">
        <f>'[1]ясли сады'!AJ20</f>
        <v>10000</v>
      </c>
      <c r="G64" s="10">
        <f>'[1]ясли сады'!AK20</f>
        <v>0</v>
      </c>
      <c r="H64" s="10">
        <f>'[1]Муниц прогр №0'!H49</f>
        <v>0</v>
      </c>
      <c r="I64" s="11">
        <f t="shared" si="0"/>
        <v>12518875.15407392</v>
      </c>
    </row>
    <row r="65" spans="1:9" x14ac:dyDescent="0.25">
      <c r="A65" s="8">
        <v>53</v>
      </c>
      <c r="B65" s="13" t="s">
        <v>42</v>
      </c>
      <c r="C65" s="10">
        <f>'[1]ясли сады'!BQ21</f>
        <v>0</v>
      </c>
      <c r="D65" s="10">
        <v>0</v>
      </c>
      <c r="E65" s="10">
        <v>0</v>
      </c>
      <c r="F65" s="10">
        <v>0</v>
      </c>
      <c r="G65" s="10">
        <v>0</v>
      </c>
      <c r="H65" s="10">
        <f>'[1]Муниц прогр №0'!H50</f>
        <v>0</v>
      </c>
      <c r="I65" s="11">
        <f t="shared" si="0"/>
        <v>0</v>
      </c>
    </row>
    <row r="66" spans="1:9" x14ac:dyDescent="0.25">
      <c r="A66" s="8">
        <v>54</v>
      </c>
      <c r="B66" s="13" t="s">
        <v>43</v>
      </c>
      <c r="C66" s="10">
        <f>'[1]Свод образ'!AH20</f>
        <v>5851277.8159999996</v>
      </c>
      <c r="D66" s="10">
        <f>'[1]Свод образ'!AI20</f>
        <v>687036.00200000033</v>
      </c>
      <c r="E66" s="10">
        <f>'[1]Свод образ'!DO20</f>
        <v>10000</v>
      </c>
      <c r="F66" s="10">
        <f>'[1]Свод образ'!AJ20</f>
        <v>70000</v>
      </c>
      <c r="G66" s="10">
        <f>'[1]Свод образ'!AK20</f>
        <v>0</v>
      </c>
      <c r="H66" s="10">
        <f>'[1]Муниц прогр №0'!H51</f>
        <v>0</v>
      </c>
      <c r="I66" s="11">
        <f t="shared" si="0"/>
        <v>6608313.818</v>
      </c>
    </row>
    <row r="67" spans="1:9" x14ac:dyDescent="0.25">
      <c r="A67" s="8">
        <v>55</v>
      </c>
      <c r="B67" s="13" t="s">
        <v>44</v>
      </c>
      <c r="C67" s="10">
        <f>'[1]Свод образ'!AH21</f>
        <v>80000</v>
      </c>
      <c r="D67" s="10">
        <f>'[1]Свод образ'!AI21</f>
        <v>374000</v>
      </c>
      <c r="E67" s="10">
        <f>'[1]Свод образ'!DO21</f>
        <v>0</v>
      </c>
      <c r="F67" s="10">
        <f>'[1]Свод образ'!AJ21</f>
        <v>65780</v>
      </c>
      <c r="G67" s="10">
        <f>'[1]Свод образ'!AK21</f>
        <v>0</v>
      </c>
      <c r="H67" s="10">
        <f>'[1]Муниц прогр №0'!H52</f>
        <v>0</v>
      </c>
      <c r="I67" s="11">
        <f t="shared" si="0"/>
        <v>519780</v>
      </c>
    </row>
    <row r="68" spans="1:9" x14ac:dyDescent="0.25">
      <c r="A68" s="14"/>
      <c r="B68" s="15" t="s">
        <v>45</v>
      </c>
      <c r="C68" s="11">
        <f t="shared" ref="C68:H68" si="1">SUM(C13:C67)</f>
        <v>715750750.22068489</v>
      </c>
      <c r="D68" s="11">
        <f t="shared" si="1"/>
        <v>118410785.64899997</v>
      </c>
      <c r="E68" s="11">
        <f t="shared" si="1"/>
        <v>170000</v>
      </c>
      <c r="F68" s="11">
        <f t="shared" si="1"/>
        <v>6221388.898</v>
      </c>
      <c r="G68" s="11">
        <f t="shared" si="1"/>
        <v>4315000</v>
      </c>
      <c r="H68" s="11">
        <f t="shared" si="1"/>
        <v>0</v>
      </c>
      <c r="I68" s="11">
        <f>SUM(I13:I67)</f>
        <v>844697924.76768529</v>
      </c>
    </row>
    <row r="71" spans="1:9" x14ac:dyDescent="0.25">
      <c r="B71" s="16" t="s">
        <v>46</v>
      </c>
      <c r="I71" s="17">
        <f>SUM(I49:I65)</f>
        <v>213318393.54256523</v>
      </c>
    </row>
    <row r="72" spans="1:9" x14ac:dyDescent="0.25">
      <c r="B72" s="16" t="s">
        <v>47</v>
      </c>
      <c r="I72" s="18">
        <f>SUM(I13:I43)</f>
        <v>621381437.40712011</v>
      </c>
    </row>
    <row r="73" spans="1:9" x14ac:dyDescent="0.25">
      <c r="B73" s="16" t="s">
        <v>48</v>
      </c>
      <c r="I73" s="18">
        <f>SUM(I44:I48)</f>
        <v>2870000</v>
      </c>
    </row>
    <row r="74" spans="1:9" x14ac:dyDescent="0.25">
      <c r="B74" s="16" t="s">
        <v>49</v>
      </c>
      <c r="I74" s="18">
        <f>SUM(I66:I67)</f>
        <v>7128093.818</v>
      </c>
    </row>
    <row r="75" spans="1:9" x14ac:dyDescent="0.25">
      <c r="B75" s="16" t="s">
        <v>50</v>
      </c>
      <c r="I75" s="19">
        <f>SUM(I71:I74)</f>
        <v>844697924.76768529</v>
      </c>
    </row>
  </sheetData>
  <mergeCells count="10">
    <mergeCell ref="H4:H11"/>
    <mergeCell ref="I4:I11"/>
    <mergeCell ref="B2:I2"/>
    <mergeCell ref="F4:F11"/>
    <mergeCell ref="G4:G11"/>
    <mergeCell ref="A4:A11"/>
    <mergeCell ref="B4:B11"/>
    <mergeCell ref="C4:C11"/>
    <mergeCell ref="D4:D11"/>
    <mergeCell ref="E4:E11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13" workbookViewId="0">
      <selection activeCell="B45" sqref="B44:B45"/>
    </sheetView>
  </sheetViews>
  <sheetFormatPr defaultRowHeight="15" x14ac:dyDescent="0.25"/>
  <cols>
    <col min="1" max="1" width="3.5703125" customWidth="1"/>
    <col min="2" max="2" width="61" customWidth="1"/>
    <col min="3" max="3" width="13" customWidth="1"/>
    <col min="4" max="5" width="11.140625" customWidth="1"/>
  </cols>
  <sheetData>
    <row r="1" spans="1:12" s="20" customFormat="1" ht="18.75" x14ac:dyDescent="0.2">
      <c r="B1" s="21"/>
      <c r="C1" s="57"/>
      <c r="D1" s="57"/>
      <c r="E1" s="57"/>
    </row>
    <row r="2" spans="1:12" s="20" customFormat="1" ht="18.75" x14ac:dyDescent="0.3">
      <c r="B2" s="58" t="s">
        <v>51</v>
      </c>
      <c r="C2" s="58"/>
      <c r="D2" s="58"/>
      <c r="E2" s="58"/>
    </row>
    <row r="3" spans="1:12" s="20" customFormat="1" ht="18.75" x14ac:dyDescent="0.3">
      <c r="B3" s="59" t="s">
        <v>84</v>
      </c>
      <c r="C3" s="59"/>
      <c r="D3" s="59"/>
      <c r="E3" s="59"/>
    </row>
    <row r="4" spans="1:12" s="20" customFormat="1" ht="18.75" x14ac:dyDescent="0.3">
      <c r="B4" s="60" t="s">
        <v>52</v>
      </c>
      <c r="C4" s="60"/>
      <c r="D4" s="60"/>
      <c r="E4" s="60"/>
    </row>
    <row r="5" spans="1:12" s="20" customFormat="1" ht="12.75" x14ac:dyDescent="0.2">
      <c r="B5" s="22"/>
      <c r="C5" s="22"/>
      <c r="D5" s="22"/>
      <c r="E5" s="23"/>
    </row>
    <row r="6" spans="1:12" s="20" customFormat="1" ht="12.75" x14ac:dyDescent="0.2">
      <c r="A6" s="61" t="s">
        <v>53</v>
      </c>
      <c r="B6" s="62" t="s">
        <v>54</v>
      </c>
      <c r="C6" s="63" t="s">
        <v>55</v>
      </c>
      <c r="D6" s="63"/>
      <c r="E6" s="63"/>
    </row>
    <row r="7" spans="1:12" s="24" customFormat="1" ht="12.75" x14ac:dyDescent="0.2">
      <c r="A7" s="61"/>
      <c r="B7" s="62"/>
      <c r="C7" s="63" t="s">
        <v>56</v>
      </c>
      <c r="D7" s="64" t="s">
        <v>57</v>
      </c>
      <c r="E7" s="65"/>
    </row>
    <row r="8" spans="1:12" s="20" customFormat="1" ht="87" customHeight="1" x14ac:dyDescent="0.2">
      <c r="A8" s="61"/>
      <c r="B8" s="62"/>
      <c r="C8" s="63"/>
      <c r="D8" s="25" t="s">
        <v>58</v>
      </c>
      <c r="E8" s="26" t="s">
        <v>59</v>
      </c>
    </row>
    <row r="9" spans="1:12" s="30" customFormat="1" ht="14.25" x14ac:dyDescent="0.2">
      <c r="A9" s="27">
        <v>1</v>
      </c>
      <c r="B9" s="28">
        <v>2</v>
      </c>
      <c r="C9" s="29">
        <v>3</v>
      </c>
      <c r="D9" s="29">
        <v>4</v>
      </c>
      <c r="E9" s="29">
        <v>5</v>
      </c>
    </row>
    <row r="10" spans="1:12" s="20" customFormat="1" ht="12.75" x14ac:dyDescent="0.2">
      <c r="A10" s="31">
        <v>1</v>
      </c>
      <c r="B10" s="32" t="s">
        <v>60</v>
      </c>
      <c r="C10" s="33">
        <f t="shared" ref="C10:C27" si="0">SUM(D10,E10:E10)</f>
        <v>0</v>
      </c>
      <c r="D10" s="34">
        <v>0</v>
      </c>
      <c r="E10" s="34">
        <v>0</v>
      </c>
      <c r="L10" s="35"/>
    </row>
    <row r="11" spans="1:12" s="20" customFormat="1" ht="25.5" x14ac:dyDescent="0.2">
      <c r="A11" s="31">
        <v>2</v>
      </c>
      <c r="B11" s="32" t="s">
        <v>61</v>
      </c>
      <c r="C11" s="33">
        <f t="shared" si="0"/>
        <v>4581000</v>
      </c>
      <c r="D11" s="34">
        <v>4581000</v>
      </c>
      <c r="E11" s="34"/>
      <c r="L11" s="35"/>
    </row>
    <row r="12" spans="1:12" s="20" customFormat="1" ht="25.5" x14ac:dyDescent="0.2">
      <c r="A12" s="31">
        <v>3</v>
      </c>
      <c r="B12" s="32" t="s">
        <v>62</v>
      </c>
      <c r="C12" s="33">
        <f t="shared" si="0"/>
        <v>1692000</v>
      </c>
      <c r="D12" s="34"/>
      <c r="E12" s="34">
        <v>1692000</v>
      </c>
    </row>
    <row r="13" spans="1:12" s="20" customFormat="1" ht="12.75" x14ac:dyDescent="0.2">
      <c r="A13" s="31">
        <v>4</v>
      </c>
      <c r="B13" s="32" t="s">
        <v>63</v>
      </c>
      <c r="C13" s="33">
        <f t="shared" si="0"/>
        <v>1516000</v>
      </c>
      <c r="D13" s="34">
        <v>1516000</v>
      </c>
      <c r="E13" s="34"/>
    </row>
    <row r="14" spans="1:12" s="20" customFormat="1" ht="12.75" x14ac:dyDescent="0.2">
      <c r="A14" s="31">
        <v>5</v>
      </c>
      <c r="B14" s="32" t="s">
        <v>64</v>
      </c>
      <c r="C14" s="33">
        <f t="shared" si="0"/>
        <v>1622000</v>
      </c>
      <c r="D14" s="34">
        <v>1622000</v>
      </c>
      <c r="E14" s="34"/>
    </row>
    <row r="15" spans="1:12" s="20" customFormat="1" ht="12.75" x14ac:dyDescent="0.2">
      <c r="A15" s="31">
        <v>6</v>
      </c>
      <c r="B15" s="32" t="s">
        <v>65</v>
      </c>
      <c r="C15" s="33">
        <f t="shared" si="0"/>
        <v>0</v>
      </c>
      <c r="D15" s="34"/>
      <c r="E15" s="34"/>
    </row>
    <row r="16" spans="1:12" s="20" customFormat="1" ht="12.75" x14ac:dyDescent="0.2">
      <c r="A16" s="31">
        <v>7</v>
      </c>
      <c r="B16" s="32" t="s">
        <v>66</v>
      </c>
      <c r="C16" s="33">
        <f t="shared" si="0"/>
        <v>1500000</v>
      </c>
      <c r="D16" s="34">
        <v>1500000</v>
      </c>
      <c r="E16" s="34"/>
    </row>
    <row r="17" spans="1:5" s="20" customFormat="1" ht="12.75" x14ac:dyDescent="0.2">
      <c r="A17" s="31">
        <v>8</v>
      </c>
      <c r="B17" s="32" t="s">
        <v>67</v>
      </c>
      <c r="C17" s="33">
        <f t="shared" si="0"/>
        <v>972000</v>
      </c>
      <c r="D17" s="34">
        <v>972000</v>
      </c>
      <c r="E17" s="34"/>
    </row>
    <row r="18" spans="1:5" s="20" customFormat="1" ht="25.5" x14ac:dyDescent="0.2">
      <c r="A18" s="31">
        <v>9</v>
      </c>
      <c r="B18" s="32" t="s">
        <v>68</v>
      </c>
      <c r="C18" s="33">
        <f t="shared" si="0"/>
        <v>1565000</v>
      </c>
      <c r="D18" s="34">
        <v>1565000</v>
      </c>
      <c r="E18" s="34"/>
    </row>
    <row r="19" spans="1:5" s="20" customFormat="1" ht="12.75" x14ac:dyDescent="0.2">
      <c r="A19" s="31">
        <v>10</v>
      </c>
      <c r="B19" s="32" t="s">
        <v>69</v>
      </c>
      <c r="C19" s="33">
        <f t="shared" si="0"/>
        <v>0</v>
      </c>
      <c r="D19" s="34"/>
      <c r="E19" s="34"/>
    </row>
    <row r="20" spans="1:5" s="20" customFormat="1" ht="12.75" x14ac:dyDescent="0.2">
      <c r="A20" s="31">
        <v>11</v>
      </c>
      <c r="B20" s="32" t="s">
        <v>70</v>
      </c>
      <c r="C20" s="33">
        <f t="shared" si="0"/>
        <v>0</v>
      </c>
      <c r="D20" s="34"/>
      <c r="E20" s="34"/>
    </row>
    <row r="21" spans="1:5" s="20" customFormat="1" ht="12.75" x14ac:dyDescent="0.2">
      <c r="A21" s="31">
        <v>12</v>
      </c>
      <c r="B21" s="32" t="s">
        <v>71</v>
      </c>
      <c r="C21" s="33">
        <f t="shared" si="0"/>
        <v>1000000</v>
      </c>
      <c r="D21" s="34">
        <v>1000000</v>
      </c>
      <c r="E21" s="34"/>
    </row>
    <row r="22" spans="1:5" s="20" customFormat="1" ht="12.75" x14ac:dyDescent="0.2">
      <c r="A22" s="31">
        <v>13</v>
      </c>
      <c r="B22" s="32" t="s">
        <v>72</v>
      </c>
      <c r="C22" s="33">
        <f t="shared" si="0"/>
        <v>1200000</v>
      </c>
      <c r="D22" s="34"/>
      <c r="E22" s="34">
        <v>1200000</v>
      </c>
    </row>
    <row r="23" spans="1:5" s="20" customFormat="1" ht="12.75" x14ac:dyDescent="0.2">
      <c r="A23" s="31">
        <v>14</v>
      </c>
      <c r="B23" s="32" t="s">
        <v>73</v>
      </c>
      <c r="C23" s="33">
        <f t="shared" si="0"/>
        <v>1650000</v>
      </c>
      <c r="D23" s="34">
        <v>1650000</v>
      </c>
      <c r="E23" s="34"/>
    </row>
    <row r="24" spans="1:5" s="20" customFormat="1" ht="12.75" x14ac:dyDescent="0.2">
      <c r="A24" s="31">
        <v>15</v>
      </c>
      <c r="B24" s="32" t="s">
        <v>74</v>
      </c>
      <c r="C24" s="33">
        <f t="shared" si="0"/>
        <v>420000</v>
      </c>
      <c r="D24" s="34">
        <v>420000</v>
      </c>
      <c r="E24" s="34"/>
    </row>
    <row r="25" spans="1:5" s="20" customFormat="1" ht="12.75" x14ac:dyDescent="0.2">
      <c r="A25" s="31">
        <v>16</v>
      </c>
      <c r="B25" s="32" t="s">
        <v>75</v>
      </c>
      <c r="C25" s="33">
        <f t="shared" si="0"/>
        <v>500000</v>
      </c>
      <c r="D25" s="34">
        <v>500000</v>
      </c>
      <c r="E25" s="34"/>
    </row>
    <row r="26" spans="1:5" s="20" customFormat="1" ht="12.75" x14ac:dyDescent="0.2">
      <c r="A26" s="31">
        <v>17</v>
      </c>
      <c r="B26" s="32" t="s">
        <v>76</v>
      </c>
      <c r="C26" s="33">
        <f t="shared" si="0"/>
        <v>1530000</v>
      </c>
      <c r="D26" s="34">
        <v>1530000</v>
      </c>
      <c r="E26" s="34"/>
    </row>
    <row r="27" spans="1:5" s="20" customFormat="1" ht="25.5" x14ac:dyDescent="0.2">
      <c r="A27" s="31">
        <v>18</v>
      </c>
      <c r="B27" s="32" t="s">
        <v>77</v>
      </c>
      <c r="C27" s="33">
        <f t="shared" si="0"/>
        <v>1767000</v>
      </c>
      <c r="D27" s="34">
        <v>1767000</v>
      </c>
      <c r="E27" s="34"/>
    </row>
    <row r="28" spans="1:5" s="20" customFormat="1" ht="12.75" x14ac:dyDescent="0.2">
      <c r="A28" s="31">
        <v>19</v>
      </c>
      <c r="B28" s="46" t="s">
        <v>78</v>
      </c>
      <c r="C28" s="33">
        <f>SUM(D28,E28:E28)</f>
        <v>0</v>
      </c>
      <c r="D28" s="34"/>
      <c r="E28" s="34"/>
    </row>
    <row r="29" spans="1:5" s="20" customFormat="1" ht="12.75" x14ac:dyDescent="0.2">
      <c r="A29" s="36"/>
      <c r="B29" s="47" t="s">
        <v>45</v>
      </c>
      <c r="C29" s="33">
        <f>SUM(C10:C28)</f>
        <v>21515000</v>
      </c>
      <c r="D29" s="33">
        <f>SUM(D10:D28)</f>
        <v>18623000</v>
      </c>
      <c r="E29" s="33">
        <f>SUM(E10:E28)</f>
        <v>2892000</v>
      </c>
    </row>
    <row r="30" spans="1:5" s="20" customFormat="1" ht="12.75" x14ac:dyDescent="0.2">
      <c r="A30" s="36">
        <v>2</v>
      </c>
      <c r="B30" s="37" t="s">
        <v>79</v>
      </c>
      <c r="C30" s="33"/>
      <c r="D30" s="38"/>
      <c r="E30" s="38"/>
    </row>
    <row r="31" spans="1:5" s="20" customFormat="1" ht="25.5" x14ac:dyDescent="0.2">
      <c r="A31" s="31">
        <v>1</v>
      </c>
      <c r="B31" s="40" t="s">
        <v>85</v>
      </c>
      <c r="C31" s="39">
        <f t="shared" ref="C31:C38" si="1">SUM(D31,E31:E31)</f>
        <v>398424</v>
      </c>
      <c r="D31" s="34">
        <v>398424</v>
      </c>
      <c r="E31" s="34"/>
    </row>
    <row r="32" spans="1:5" s="20" customFormat="1" ht="12.75" x14ac:dyDescent="0.2">
      <c r="A32" s="31">
        <v>2</v>
      </c>
      <c r="B32" s="40" t="s">
        <v>86</v>
      </c>
      <c r="C32" s="39">
        <f t="shared" si="1"/>
        <v>669029</v>
      </c>
      <c r="D32" s="34">
        <v>669029</v>
      </c>
      <c r="E32" s="34"/>
    </row>
    <row r="33" spans="1:9" s="20" customFormat="1" ht="12.75" x14ac:dyDescent="0.2">
      <c r="A33" s="31">
        <v>3</v>
      </c>
      <c r="B33" s="41" t="s">
        <v>87</v>
      </c>
      <c r="C33" s="39">
        <f t="shared" si="1"/>
        <v>701165</v>
      </c>
      <c r="D33" s="34">
        <v>701165</v>
      </c>
      <c r="E33" s="34"/>
    </row>
    <row r="34" spans="1:9" s="20" customFormat="1" ht="12.75" x14ac:dyDescent="0.2">
      <c r="A34" s="31">
        <v>4</v>
      </c>
      <c r="B34" s="41" t="s">
        <v>88</v>
      </c>
      <c r="C34" s="39">
        <f t="shared" si="1"/>
        <v>636584</v>
      </c>
      <c r="D34" s="34">
        <v>636584</v>
      </c>
      <c r="E34" s="34"/>
    </row>
    <row r="35" spans="1:9" s="20" customFormat="1" ht="25.5" x14ac:dyDescent="0.2">
      <c r="A35" s="31">
        <v>5</v>
      </c>
      <c r="B35" s="40" t="s">
        <v>89</v>
      </c>
      <c r="C35" s="39">
        <f t="shared" si="1"/>
        <v>856979</v>
      </c>
      <c r="D35" s="34">
        <v>856979</v>
      </c>
      <c r="E35" s="34"/>
    </row>
    <row r="36" spans="1:9" s="20" customFormat="1" ht="12.75" x14ac:dyDescent="0.2">
      <c r="A36" s="31">
        <v>6</v>
      </c>
      <c r="B36" s="40" t="s">
        <v>80</v>
      </c>
      <c r="C36" s="39">
        <f t="shared" si="1"/>
        <v>797487</v>
      </c>
      <c r="D36" s="34">
        <v>797487</v>
      </c>
      <c r="E36" s="34"/>
    </row>
    <row r="37" spans="1:9" s="20" customFormat="1" ht="12.75" x14ac:dyDescent="0.2">
      <c r="A37" s="36"/>
      <c r="B37" s="48" t="s">
        <v>45</v>
      </c>
      <c r="C37" s="39">
        <f>SUM(C31:C36)</f>
        <v>4059668</v>
      </c>
      <c r="D37" s="39">
        <f>SUM(D31:D36)</f>
        <v>4059668</v>
      </c>
      <c r="E37" s="39">
        <f>SUM(E31:E36)</f>
        <v>0</v>
      </c>
    </row>
    <row r="38" spans="1:9" s="20" customFormat="1" ht="12.75" x14ac:dyDescent="0.2">
      <c r="A38" s="36">
        <v>3</v>
      </c>
      <c r="B38" s="48" t="s">
        <v>81</v>
      </c>
      <c r="C38" s="39">
        <f t="shared" si="1"/>
        <v>521932</v>
      </c>
      <c r="D38" s="39">
        <f>'[1]Смета дох и расх по дор фон №18'!G20</f>
        <v>521932</v>
      </c>
      <c r="E38" s="39"/>
    </row>
    <row r="39" spans="1:9" s="20" customFormat="1" ht="12.75" x14ac:dyDescent="0.2">
      <c r="A39" s="36"/>
      <c r="B39" s="42" t="s">
        <v>82</v>
      </c>
      <c r="C39" s="39">
        <f>SUM(C29,C37,C38)</f>
        <v>26096600</v>
      </c>
      <c r="D39" s="39">
        <f>SUM(D29,D37,D38)</f>
        <v>23204600</v>
      </c>
      <c r="E39" s="39"/>
    </row>
    <row r="40" spans="1:9" s="20" customFormat="1" x14ac:dyDescent="0.25">
      <c r="A40" s="36"/>
      <c r="B40"/>
      <c r="C40" s="43">
        <f>'[1]Смета дох и расх по дор фон №18'!G12</f>
        <v>26096600</v>
      </c>
      <c r="D40"/>
      <c r="E40"/>
      <c r="G40" s="35">
        <f>C31</f>
        <v>398424</v>
      </c>
      <c r="H40" s="35">
        <f>D31</f>
        <v>398424</v>
      </c>
      <c r="I40" s="35">
        <f>E31</f>
        <v>0</v>
      </c>
    </row>
    <row r="41" spans="1:9" s="20" customFormat="1" x14ac:dyDescent="0.25">
      <c r="A41" s="36"/>
      <c r="B41"/>
      <c r="C41" s="44">
        <f>C40-C39</f>
        <v>0</v>
      </c>
      <c r="D41"/>
      <c r="E41"/>
      <c r="G41" s="35">
        <f>C33</f>
        <v>701165</v>
      </c>
      <c r="H41" s="35">
        <f>D33</f>
        <v>701165</v>
      </c>
      <c r="I41" s="35">
        <f>E33</f>
        <v>0</v>
      </c>
    </row>
    <row r="42" spans="1:9" s="20" customFormat="1" x14ac:dyDescent="0.25">
      <c r="A42" s="36"/>
      <c r="B42"/>
      <c r="C42"/>
      <c r="D42"/>
      <c r="E42"/>
      <c r="G42" s="35">
        <f t="shared" ref="G42:I43" si="2">C34</f>
        <v>636584</v>
      </c>
      <c r="H42" s="35">
        <f t="shared" si="2"/>
        <v>636584</v>
      </c>
      <c r="I42" s="35">
        <f t="shared" si="2"/>
        <v>0</v>
      </c>
    </row>
    <row r="43" spans="1:9" s="20" customFormat="1" x14ac:dyDescent="0.25">
      <c r="A43" s="36"/>
      <c r="B43"/>
      <c r="C43"/>
      <c r="D43"/>
      <c r="E43"/>
      <c r="G43" s="35">
        <f t="shared" si="2"/>
        <v>856979</v>
      </c>
      <c r="H43" s="35">
        <f t="shared" si="2"/>
        <v>856979</v>
      </c>
      <c r="I43" s="35">
        <f t="shared" si="2"/>
        <v>0</v>
      </c>
    </row>
    <row r="44" spans="1:9" s="20" customFormat="1" x14ac:dyDescent="0.25">
      <c r="A44" s="36"/>
      <c r="B44"/>
      <c r="C44"/>
      <c r="D44"/>
      <c r="E44"/>
    </row>
    <row r="45" spans="1:9" x14ac:dyDescent="0.25">
      <c r="A45" s="36"/>
    </row>
    <row r="46" spans="1:9" x14ac:dyDescent="0.25">
      <c r="A46" s="36"/>
    </row>
    <row r="47" spans="1:9" x14ac:dyDescent="0.25">
      <c r="A47" s="36"/>
    </row>
    <row r="48" spans="1:9" x14ac:dyDescent="0.25">
      <c r="A48" s="36"/>
    </row>
    <row r="49" spans="1:10" x14ac:dyDescent="0.25">
      <c r="A49" s="36"/>
    </row>
    <row r="50" spans="1:10" x14ac:dyDescent="0.25">
      <c r="A50" s="36"/>
    </row>
    <row r="51" spans="1:10" x14ac:dyDescent="0.25">
      <c r="A51" s="36"/>
    </row>
    <row r="52" spans="1:10" x14ac:dyDescent="0.25">
      <c r="A52" s="36"/>
      <c r="H52" t="s">
        <v>8</v>
      </c>
    </row>
    <row r="53" spans="1:10" x14ac:dyDescent="0.25">
      <c r="A53" s="36"/>
    </row>
    <row r="54" spans="1:10" x14ac:dyDescent="0.25">
      <c r="A54" s="36"/>
    </row>
    <row r="55" spans="1:10" x14ac:dyDescent="0.25">
      <c r="A55" s="36"/>
    </row>
    <row r="56" spans="1:10" x14ac:dyDescent="0.25">
      <c r="A56" s="36"/>
    </row>
    <row r="57" spans="1:10" x14ac:dyDescent="0.25">
      <c r="A57" s="36"/>
      <c r="G57" s="45">
        <f>SUM(G40:G56)</f>
        <v>2593152</v>
      </c>
      <c r="H57" s="45">
        <f>SUM(H40:H56)</f>
        <v>2593152</v>
      </c>
      <c r="I57" s="45">
        <f>SUM(I40:I56)</f>
        <v>0</v>
      </c>
      <c r="J57" s="45">
        <f>SUM(J40:J56)</f>
        <v>0</v>
      </c>
    </row>
    <row r="58" spans="1:10" x14ac:dyDescent="0.25">
      <c r="A58" s="20"/>
    </row>
    <row r="59" spans="1:10" x14ac:dyDescent="0.25">
      <c r="A59" s="20"/>
    </row>
  </sheetData>
  <mergeCells count="9">
    <mergeCell ref="C1:E1"/>
    <mergeCell ref="B2:E2"/>
    <mergeCell ref="B3:E3"/>
    <mergeCell ref="B4:E4"/>
    <mergeCell ref="A6:A8"/>
    <mergeCell ref="B6:B8"/>
    <mergeCell ref="C6:E6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расш №1 к прил5</vt:lpstr>
      <vt:lpstr>расш №2 к прил5</vt:lpstr>
      <vt:lpstr>'расш №1 к прил5'!Область_печати</vt:lpstr>
      <vt:lpstr>'расш №2 к прил5'!Область_печати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</dc:creator>
  <cp:lastModifiedBy>Пользователь Asus</cp:lastModifiedBy>
  <cp:lastPrinted>2021-12-25T12:09:32Z</cp:lastPrinted>
  <dcterms:created xsi:type="dcterms:W3CDTF">2021-12-25T11:52:00Z</dcterms:created>
  <dcterms:modified xsi:type="dcterms:W3CDTF">2021-12-27T06:49:14Z</dcterms:modified>
</cp:coreProperties>
</file>